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codeName="ThisWorkbook" defaultThemeVersion="124226"/>
  <mc:AlternateContent xmlns:mc="http://schemas.openxmlformats.org/markup-compatibility/2006">
    <mc:Choice Requires="x15">
      <x15ac:absPath xmlns:x15ac="http://schemas.microsoft.com/office/spreadsheetml/2010/11/ac" url="D:\Dagelijks\SAMENLEVING (administratie)\Biljart\seizoen 2020-2021\Corona-competitie\"/>
    </mc:Choice>
  </mc:AlternateContent>
  <xr:revisionPtr revIDLastSave="0" documentId="13_ncr:1_{0A20BEBC-7525-4FD0-844C-48322F23C3E3}" xr6:coauthVersionLast="47" xr6:coauthVersionMax="47" xr10:uidLastSave="{00000000-0000-0000-0000-000000000000}"/>
  <bookViews>
    <workbookView xWindow="-120" yWindow="-120" windowWidth="29040" windowHeight="15840" activeTab="1" xr2:uid="{00000000-000D-0000-FFFF-FFFF00000000}"/>
  </bookViews>
  <sheets>
    <sheet name="Spelerslijst" sheetId="1" r:id="rId1"/>
    <sheet name="22 spelers" sheetId="7" r:id="rId2"/>
    <sheet name="gespeeld" sheetId="8" r:id="rId3"/>
    <sheet name="Blad2" sheetId="10" r:id="rId4"/>
    <sheet name="Blad1" sheetId="9" r:id="rId5"/>
  </sheets>
  <calcPr calcId="191029"/>
</workbook>
</file>

<file path=xl/calcChain.xml><?xml version="1.0" encoding="utf-8"?>
<calcChain xmlns="http://schemas.openxmlformats.org/spreadsheetml/2006/main">
  <c r="K31" i="8" l="1"/>
  <c r="E79" i="7"/>
  <c r="E45" i="7"/>
  <c r="E261" i="7"/>
  <c r="E262" i="7"/>
  <c r="E263" i="7"/>
  <c r="H15" i="7"/>
  <c r="V1" i="8"/>
  <c r="U1" i="8"/>
  <c r="T1" i="8"/>
  <c r="S1" i="8"/>
  <c r="R1" i="8"/>
  <c r="Q1" i="8"/>
  <c r="P1" i="8"/>
  <c r="O1" i="8"/>
  <c r="N1" i="8"/>
  <c r="M1" i="8"/>
  <c r="L1" i="8"/>
  <c r="K1" i="8"/>
  <c r="J1" i="8"/>
  <c r="I1" i="8"/>
  <c r="H1" i="8"/>
  <c r="G1" i="8"/>
  <c r="F1" i="8"/>
  <c r="E1" i="8"/>
  <c r="D1" i="8"/>
  <c r="B1" i="8"/>
  <c r="C1" i="8"/>
  <c r="W1" i="8"/>
  <c r="K129" i="7"/>
  <c r="N218" i="7" l="1"/>
  <c r="N26" i="7"/>
  <c r="N15" i="7"/>
  <c r="N21" i="7"/>
  <c r="N13" i="7"/>
  <c r="N23" i="7"/>
  <c r="N29" i="7"/>
  <c r="N14" i="7"/>
  <c r="N17" i="7"/>
  <c r="N16" i="7"/>
  <c r="N33" i="7"/>
  <c r="N219" i="7"/>
  <c r="N18" i="7"/>
  <c r="N28" i="7"/>
  <c r="N19" i="7"/>
  <c r="N35" i="7"/>
  <c r="N22" i="7"/>
  <c r="N27" i="7"/>
  <c r="N20" i="7"/>
  <c r="N45" i="7"/>
  <c r="N6" i="7"/>
  <c r="N12" i="7"/>
  <c r="N220" i="7"/>
  <c r="N37" i="7"/>
  <c r="N24" i="7"/>
  <c r="N31" i="7"/>
  <c r="N7" i="7"/>
  <c r="N8" i="7"/>
  <c r="N9" i="7"/>
  <c r="N81" i="7"/>
  <c r="N36" i="7"/>
  <c r="N10" i="7"/>
  <c r="N30" i="7"/>
  <c r="N221" i="7"/>
  <c r="N38" i="7"/>
  <c r="N39" i="7"/>
  <c r="N40" i="7"/>
  <c r="N41" i="7"/>
  <c r="N25" i="7"/>
  <c r="N80" i="7"/>
  <c r="N42" i="7"/>
  <c r="N43" i="7"/>
  <c r="N44" i="7"/>
  <c r="N34" i="7"/>
  <c r="N222" i="7"/>
  <c r="N82" i="7"/>
  <c r="N46" i="7"/>
  <c r="N47" i="7"/>
  <c r="N48" i="7"/>
  <c r="N49" i="7"/>
  <c r="N50" i="7"/>
  <c r="N51" i="7"/>
  <c r="N52" i="7"/>
  <c r="N53" i="7"/>
  <c r="N54" i="7"/>
  <c r="N223" i="7"/>
  <c r="N55" i="7"/>
  <c r="N56" i="7"/>
  <c r="N57" i="7"/>
  <c r="N58" i="7"/>
  <c r="N59" i="7"/>
  <c r="N60" i="7"/>
  <c r="N61" i="7"/>
  <c r="N32" i="7"/>
  <c r="N62" i="7"/>
  <c r="N63" i="7"/>
  <c r="N225" i="7"/>
  <c r="N65" i="7"/>
  <c r="N64" i="7"/>
  <c r="N83" i="7"/>
  <c r="N85" i="7"/>
  <c r="N86" i="7"/>
  <c r="N87" i="7"/>
  <c r="N88" i="7"/>
  <c r="N89" i="7"/>
  <c r="N90" i="7"/>
  <c r="N91" i="7"/>
  <c r="N226" i="7"/>
  <c r="N92" i="7"/>
  <c r="N93" i="7"/>
  <c r="N94" i="7"/>
  <c r="N95" i="7"/>
  <c r="N96" i="7"/>
  <c r="N97" i="7"/>
  <c r="N98" i="7"/>
  <c r="N99" i="7"/>
  <c r="N66" i="7"/>
  <c r="N100" i="7"/>
  <c r="N227" i="7"/>
  <c r="N101" i="7"/>
  <c r="N67" i="7"/>
  <c r="N102" i="7"/>
  <c r="N103" i="7"/>
  <c r="N104" i="7"/>
  <c r="N105" i="7"/>
  <c r="N106" i="7"/>
  <c r="N107" i="7"/>
  <c r="N108" i="7"/>
  <c r="N84" i="7"/>
  <c r="N229" i="7"/>
  <c r="N109" i="7"/>
  <c r="N110" i="7"/>
  <c r="N111" i="7"/>
  <c r="N112" i="7"/>
  <c r="N113" i="7"/>
  <c r="N114" i="7"/>
  <c r="N115" i="7"/>
  <c r="N68" i="7"/>
  <c r="N116" i="7"/>
  <c r="N117" i="7"/>
  <c r="N230" i="7"/>
  <c r="N118" i="7"/>
  <c r="N119" i="7"/>
  <c r="N69" i="7"/>
  <c r="N120" i="7"/>
  <c r="N121" i="7"/>
  <c r="N122" i="7"/>
  <c r="N123" i="7"/>
  <c r="N124" i="7"/>
  <c r="N125" i="7"/>
  <c r="N126" i="7"/>
  <c r="N231" i="7"/>
  <c r="N127" i="7"/>
  <c r="N128" i="7"/>
  <c r="N129" i="7"/>
  <c r="N130" i="7"/>
  <c r="N131" i="7"/>
  <c r="N132" i="7"/>
  <c r="N70" i="7"/>
  <c r="N133" i="7"/>
  <c r="N134" i="7"/>
  <c r="N135" i="7"/>
  <c r="N232" i="7"/>
  <c r="N136" i="7"/>
  <c r="N137" i="7"/>
  <c r="N11" i="7"/>
  <c r="N71" i="7"/>
  <c r="N138" i="7"/>
  <c r="N139" i="7"/>
  <c r="N140" i="7"/>
  <c r="N141" i="7"/>
  <c r="N142" i="7"/>
  <c r="N143" i="7"/>
  <c r="N217" i="7"/>
  <c r="N144" i="7"/>
  <c r="N145" i="7"/>
  <c r="N146" i="7"/>
  <c r="N147" i="7"/>
  <c r="N148" i="7"/>
  <c r="N72" i="7"/>
  <c r="N149" i="7"/>
  <c r="N150" i="7"/>
  <c r="N151" i="7"/>
  <c r="N152" i="7"/>
  <c r="N233" i="7"/>
  <c r="N153" i="7"/>
  <c r="N154" i="7"/>
  <c r="N155" i="7"/>
  <c r="N156" i="7"/>
  <c r="N73" i="7"/>
  <c r="N157" i="7"/>
  <c r="N158" i="7"/>
  <c r="N159" i="7"/>
  <c r="N160" i="7"/>
  <c r="N161" i="7"/>
  <c r="N224" i="7"/>
  <c r="N162" i="7"/>
  <c r="N163" i="7"/>
  <c r="N164" i="7"/>
  <c r="N165" i="7"/>
  <c r="N74" i="7"/>
  <c r="N166" i="7"/>
  <c r="N167" i="7"/>
  <c r="N168" i="7"/>
  <c r="N169" i="7"/>
  <c r="N170" i="7"/>
  <c r="N234" i="7"/>
  <c r="N171" i="7"/>
  <c r="N172" i="7"/>
  <c r="N173" i="7"/>
  <c r="N174" i="7"/>
  <c r="N175" i="7"/>
  <c r="N75" i="7"/>
  <c r="N176" i="7"/>
  <c r="N177" i="7"/>
  <c r="N178" i="7"/>
  <c r="N179" i="7"/>
  <c r="N235" i="7"/>
  <c r="N180" i="7"/>
  <c r="N181" i="7"/>
  <c r="N182" i="7"/>
  <c r="N76" i="7"/>
  <c r="N183" i="7"/>
  <c r="N184" i="7"/>
  <c r="N185" i="7"/>
  <c r="N186" i="7"/>
  <c r="N187" i="7"/>
  <c r="N188" i="7"/>
  <c r="N228" i="7"/>
  <c r="N189" i="7"/>
  <c r="N190" i="7"/>
  <c r="N191" i="7"/>
  <c r="N192" i="7"/>
  <c r="N193" i="7"/>
  <c r="N194" i="7"/>
  <c r="N77" i="7"/>
  <c r="N195" i="7"/>
  <c r="N196" i="7"/>
  <c r="N197" i="7"/>
  <c r="N236" i="7"/>
  <c r="N198" i="7"/>
  <c r="N199" i="7"/>
  <c r="N78" i="7"/>
  <c r="N200" i="7"/>
  <c r="N201" i="7"/>
  <c r="N202" i="7"/>
  <c r="N203" i="7"/>
  <c r="N204" i="7"/>
  <c r="N205" i="7"/>
  <c r="N206" i="7"/>
  <c r="N207" i="7"/>
  <c r="N208" i="7"/>
  <c r="N209" i="7"/>
  <c r="N210" i="7"/>
  <c r="N211" i="7"/>
  <c r="N212" i="7"/>
  <c r="N213" i="7"/>
  <c r="N214" i="7"/>
  <c r="N79" i="7"/>
  <c r="N215" i="7"/>
  <c r="N216" i="7"/>
  <c r="H13" i="7"/>
  <c r="H23" i="7"/>
  <c r="H29" i="7"/>
  <c r="H14" i="7"/>
  <c r="H17" i="7"/>
  <c r="H16" i="7"/>
  <c r="H33" i="7"/>
  <c r="H219" i="7"/>
  <c r="H18" i="7"/>
  <c r="H28" i="7"/>
  <c r="H19" i="7"/>
  <c r="H35" i="7"/>
  <c r="H22" i="7"/>
  <c r="H27" i="7"/>
  <c r="H20" i="7"/>
  <c r="H45" i="7"/>
  <c r="H6" i="7"/>
  <c r="H12" i="7"/>
  <c r="H220" i="7"/>
  <c r="H37" i="7"/>
  <c r="H24" i="7"/>
  <c r="H31" i="7"/>
  <c r="H7" i="7"/>
  <c r="H8" i="7"/>
  <c r="H9" i="7"/>
  <c r="H81" i="7"/>
  <c r="H36" i="7"/>
  <c r="H10" i="7"/>
  <c r="H30" i="7"/>
  <c r="H221" i="7"/>
  <c r="H38" i="7"/>
  <c r="H39" i="7"/>
  <c r="H40" i="7"/>
  <c r="H41" i="7"/>
  <c r="H25" i="7"/>
  <c r="H80" i="7"/>
  <c r="H42" i="7"/>
  <c r="H43" i="7"/>
  <c r="H44" i="7"/>
  <c r="H34" i="7"/>
  <c r="H222" i="7"/>
  <c r="H82" i="7"/>
  <c r="H46" i="7"/>
  <c r="H47" i="7"/>
  <c r="H48" i="7"/>
  <c r="H49" i="7"/>
  <c r="H50" i="7"/>
  <c r="H51" i="7"/>
  <c r="H52" i="7"/>
  <c r="H53" i="7"/>
  <c r="H54" i="7"/>
  <c r="H223" i="7"/>
  <c r="H55" i="7"/>
  <c r="H56" i="7"/>
  <c r="H57" i="7"/>
  <c r="H58" i="7"/>
  <c r="H59" i="7"/>
  <c r="H60" i="7"/>
  <c r="H61" i="7"/>
  <c r="H32" i="7"/>
  <c r="H62" i="7"/>
  <c r="H63" i="7"/>
  <c r="H225" i="7"/>
  <c r="H65" i="7"/>
  <c r="H64" i="7"/>
  <c r="H83" i="7"/>
  <c r="H85" i="7"/>
  <c r="H86" i="7"/>
  <c r="H87" i="7"/>
  <c r="H88" i="7"/>
  <c r="H89" i="7"/>
  <c r="H90" i="7"/>
  <c r="H91" i="7"/>
  <c r="H226" i="7"/>
  <c r="H92" i="7"/>
  <c r="H93" i="7"/>
  <c r="H94" i="7"/>
  <c r="H95" i="7"/>
  <c r="H96" i="7"/>
  <c r="H97" i="7"/>
  <c r="H98" i="7"/>
  <c r="H99" i="7"/>
  <c r="H66" i="7"/>
  <c r="H100" i="7"/>
  <c r="H227" i="7"/>
  <c r="H101" i="7"/>
  <c r="H67" i="7"/>
  <c r="H102" i="7"/>
  <c r="H103" i="7"/>
  <c r="H104" i="7"/>
  <c r="H105" i="7"/>
  <c r="H106" i="7"/>
  <c r="H107" i="7"/>
  <c r="H108" i="7"/>
  <c r="H84" i="7"/>
  <c r="H229" i="7"/>
  <c r="H109" i="7"/>
  <c r="H110" i="7"/>
  <c r="H111" i="7"/>
  <c r="H112" i="7"/>
  <c r="H113" i="7"/>
  <c r="H114" i="7"/>
  <c r="H115" i="7"/>
  <c r="H68" i="7"/>
  <c r="H116" i="7"/>
  <c r="H117" i="7"/>
  <c r="H230" i="7"/>
  <c r="H118" i="7"/>
  <c r="H119" i="7"/>
  <c r="H69" i="7"/>
  <c r="H120" i="7"/>
  <c r="H121" i="7"/>
  <c r="H122" i="7"/>
  <c r="H123" i="7"/>
  <c r="H124" i="7"/>
  <c r="H125" i="7"/>
  <c r="H126" i="7"/>
  <c r="H231" i="7"/>
  <c r="H127" i="7"/>
  <c r="H128" i="7"/>
  <c r="H129" i="7"/>
  <c r="H130" i="7"/>
  <c r="H131" i="7"/>
  <c r="H132" i="7"/>
  <c r="H70" i="7"/>
  <c r="H133" i="7"/>
  <c r="H134" i="7"/>
  <c r="H135" i="7"/>
  <c r="H232" i="7"/>
  <c r="H136" i="7"/>
  <c r="H137" i="7"/>
  <c r="H11" i="7"/>
  <c r="H71" i="7"/>
  <c r="H138" i="7"/>
  <c r="H139" i="7"/>
  <c r="H140" i="7"/>
  <c r="H141" i="7"/>
  <c r="H142" i="7"/>
  <c r="H143" i="7"/>
  <c r="H217" i="7"/>
  <c r="H144" i="7"/>
  <c r="H145" i="7"/>
  <c r="H146" i="7"/>
  <c r="H147" i="7"/>
  <c r="H148" i="7"/>
  <c r="H72" i="7"/>
  <c r="H149" i="7"/>
  <c r="H150" i="7"/>
  <c r="H151" i="7"/>
  <c r="H152" i="7"/>
  <c r="H233" i="7"/>
  <c r="H153" i="7"/>
  <c r="H154" i="7"/>
  <c r="H155" i="7"/>
  <c r="H156" i="7"/>
  <c r="H73" i="7"/>
  <c r="H157" i="7"/>
  <c r="H158" i="7"/>
  <c r="H159" i="7"/>
  <c r="H160" i="7"/>
  <c r="H161" i="7"/>
  <c r="H224" i="7"/>
  <c r="H162" i="7"/>
  <c r="H163" i="7"/>
  <c r="H164" i="7"/>
  <c r="H165" i="7"/>
  <c r="H74" i="7"/>
  <c r="H166" i="7"/>
  <c r="H167" i="7"/>
  <c r="H168" i="7"/>
  <c r="H169" i="7"/>
  <c r="H170" i="7"/>
  <c r="H234" i="7"/>
  <c r="H171" i="7"/>
  <c r="H172" i="7"/>
  <c r="H173" i="7"/>
  <c r="H174" i="7"/>
  <c r="H175" i="7"/>
  <c r="H75" i="7"/>
  <c r="H176" i="7"/>
  <c r="H177" i="7"/>
  <c r="H178" i="7"/>
  <c r="H179" i="7"/>
  <c r="H235" i="7"/>
  <c r="H180" i="7"/>
  <c r="H181" i="7"/>
  <c r="H182" i="7"/>
  <c r="H76" i="7"/>
  <c r="H183" i="7"/>
  <c r="H184" i="7"/>
  <c r="H185" i="7"/>
  <c r="H186" i="7"/>
  <c r="H187" i="7"/>
  <c r="H188" i="7"/>
  <c r="H228" i="7"/>
  <c r="H189" i="7"/>
  <c r="H190" i="7"/>
  <c r="H191" i="7"/>
  <c r="H192" i="7"/>
  <c r="H193" i="7"/>
  <c r="H194" i="7"/>
  <c r="H77" i="7"/>
  <c r="H195" i="7"/>
  <c r="H196" i="7"/>
  <c r="H197" i="7"/>
  <c r="H236" i="7"/>
  <c r="H198" i="7"/>
  <c r="H199" i="7"/>
  <c r="H78" i="7"/>
  <c r="H200" i="7"/>
  <c r="H201" i="7"/>
  <c r="H202" i="7"/>
  <c r="H203" i="7"/>
  <c r="H204" i="7"/>
  <c r="H205" i="7"/>
  <c r="H206" i="7"/>
  <c r="H207" i="7"/>
  <c r="H208" i="7"/>
  <c r="H209" i="7"/>
  <c r="H210" i="7"/>
  <c r="H211" i="7"/>
  <c r="H212" i="7"/>
  <c r="H213" i="7"/>
  <c r="H214" i="7"/>
  <c r="H79" i="7"/>
  <c r="H215" i="7"/>
  <c r="H216" i="7"/>
  <c r="H218" i="7"/>
  <c r="H26" i="7"/>
  <c r="H21" i="7"/>
  <c r="K30" i="8"/>
  <c r="X20" i="8"/>
  <c r="Y20" i="8" s="1"/>
  <c r="X21" i="8"/>
  <c r="Y21" i="8" s="1"/>
  <c r="X22" i="8"/>
  <c r="Y22" i="8" s="1"/>
  <c r="X23" i="8"/>
  <c r="Y23" i="8" s="1"/>
  <c r="U24" i="8"/>
  <c r="V24" i="8"/>
  <c r="W24" i="8"/>
  <c r="N24" i="8"/>
  <c r="O24" i="8"/>
  <c r="P24" i="8"/>
  <c r="Q24" i="8"/>
  <c r="R24" i="8"/>
  <c r="S24" i="8"/>
  <c r="T24" i="8"/>
  <c r="X4" i="8"/>
  <c r="X5" i="8"/>
  <c r="X6" i="8"/>
  <c r="X7" i="8"/>
  <c r="X8" i="8"/>
  <c r="X9" i="8"/>
  <c r="X10" i="8"/>
  <c r="X11" i="8"/>
  <c r="X12" i="8"/>
  <c r="X13" i="8"/>
  <c r="X14" i="8"/>
  <c r="X15" i="8"/>
  <c r="X16" i="8"/>
  <c r="X17" i="8"/>
  <c r="Y17" i="8" s="1"/>
  <c r="X18" i="8"/>
  <c r="Y18" i="8" s="1"/>
  <c r="X19" i="8"/>
  <c r="Y19" i="8" s="1"/>
  <c r="X3" i="8"/>
  <c r="K78" i="7"/>
  <c r="K199" i="7"/>
  <c r="E196" i="7"/>
  <c r="K180" i="7"/>
  <c r="E179" i="7"/>
  <c r="K224" i="7"/>
  <c r="K161" i="7"/>
  <c r="E130" i="7"/>
  <c r="E129" i="7"/>
  <c r="E144" i="7"/>
  <c r="K142" i="7"/>
  <c r="E128" i="7"/>
  <c r="K124" i="7"/>
  <c r="E111" i="7"/>
  <c r="K106" i="7"/>
  <c r="E95" i="7"/>
  <c r="K87" i="7"/>
  <c r="E55" i="7"/>
  <c r="E56" i="7"/>
  <c r="E57" i="7"/>
  <c r="E58" i="7"/>
  <c r="E59" i="7"/>
  <c r="K49" i="7"/>
  <c r="E80" i="7"/>
  <c r="K7" i="7"/>
  <c r="E20" i="7"/>
  <c r="K15" i="7"/>
  <c r="K21" i="7"/>
  <c r="E215" i="7"/>
  <c r="K198" i="7"/>
  <c r="E197" i="7"/>
  <c r="K179" i="7"/>
  <c r="K235" i="7"/>
  <c r="E162" i="7"/>
  <c r="K160" i="7"/>
  <c r="E146" i="7"/>
  <c r="E145" i="7"/>
  <c r="K141" i="7"/>
  <c r="K123" i="7"/>
  <c r="E112" i="7"/>
  <c r="K105" i="7"/>
  <c r="E96" i="7"/>
  <c r="K86" i="7"/>
  <c r="E60" i="7"/>
  <c r="K48" i="7"/>
  <c r="E42" i="7"/>
  <c r="K31" i="7"/>
  <c r="E216" i="7"/>
  <c r="K236" i="7"/>
  <c r="K197" i="7"/>
  <c r="E180" i="7"/>
  <c r="K178" i="7"/>
  <c r="E163" i="7"/>
  <c r="K159" i="7"/>
  <c r="K140" i="7"/>
  <c r="K122" i="7"/>
  <c r="E113" i="7"/>
  <c r="K104" i="7"/>
  <c r="E97" i="7"/>
  <c r="K85" i="7"/>
  <c r="E61" i="7"/>
  <c r="K47" i="7"/>
  <c r="E43" i="7"/>
  <c r="K24" i="7"/>
  <c r="E6" i="7"/>
  <c r="K26" i="7"/>
  <c r="K207" i="7"/>
  <c r="E236" i="7"/>
  <c r="K228" i="7"/>
  <c r="E235" i="7"/>
  <c r="K234" i="7"/>
  <c r="E224" i="7"/>
  <c r="K233" i="7"/>
  <c r="E217" i="7"/>
  <c r="K232" i="7"/>
  <c r="E231" i="7"/>
  <c r="K230" i="7"/>
  <c r="E229" i="7"/>
  <c r="K227" i="7"/>
  <c r="E226" i="7"/>
  <c r="K225" i="7"/>
  <c r="E223" i="7"/>
  <c r="K222" i="7"/>
  <c r="E221" i="7"/>
  <c r="K220" i="7"/>
  <c r="K218" i="7"/>
  <c r="E219" i="7"/>
  <c r="E214" i="7"/>
  <c r="E195" i="7"/>
  <c r="K181" i="7"/>
  <c r="E178" i="7"/>
  <c r="K162" i="7"/>
  <c r="E161" i="7"/>
  <c r="K217" i="7"/>
  <c r="K143" i="7"/>
  <c r="E127" i="7"/>
  <c r="K125" i="7"/>
  <c r="E110" i="7"/>
  <c r="K107" i="7"/>
  <c r="E94" i="7"/>
  <c r="K88" i="7"/>
  <c r="K50" i="7"/>
  <c r="E25" i="7"/>
  <c r="K8" i="7"/>
  <c r="E27" i="7"/>
  <c r="K13" i="7"/>
  <c r="E213" i="7"/>
  <c r="K200" i="7"/>
  <c r="E77" i="7"/>
  <c r="K182" i="7"/>
  <c r="E177" i="7"/>
  <c r="K163" i="7"/>
  <c r="E160" i="7"/>
  <c r="K144" i="7"/>
  <c r="E143" i="7"/>
  <c r="K231" i="7"/>
  <c r="K126" i="7"/>
  <c r="E109" i="7"/>
  <c r="K108" i="7"/>
  <c r="E93" i="7"/>
  <c r="K89" i="7"/>
  <c r="K51" i="7"/>
  <c r="E41" i="7"/>
  <c r="K9" i="7"/>
  <c r="E22" i="7"/>
  <c r="K23" i="7"/>
  <c r="E212" i="7"/>
  <c r="K201" i="7"/>
  <c r="E194" i="7"/>
  <c r="K183" i="7"/>
  <c r="K76" i="7"/>
  <c r="E176" i="7"/>
  <c r="K164" i="7"/>
  <c r="E159" i="7"/>
  <c r="K145" i="7"/>
  <c r="E142" i="7"/>
  <c r="K127" i="7"/>
  <c r="E126" i="7"/>
  <c r="K229" i="7"/>
  <c r="K84" i="7"/>
  <c r="E92" i="7"/>
  <c r="K90" i="7"/>
  <c r="K52" i="7"/>
  <c r="E40" i="7"/>
  <c r="K81" i="7"/>
  <c r="E35" i="7"/>
  <c r="K29" i="7"/>
  <c r="E211" i="7"/>
  <c r="K202" i="7"/>
  <c r="E193" i="7"/>
  <c r="E75" i="7"/>
  <c r="K165" i="7"/>
  <c r="E158" i="7"/>
  <c r="K147" i="7"/>
  <c r="K146" i="7"/>
  <c r="E141" i="7"/>
  <c r="K128" i="7"/>
  <c r="E125" i="7"/>
  <c r="K109" i="7"/>
  <c r="E84" i="7"/>
  <c r="K91" i="7"/>
  <c r="K226" i="7"/>
  <c r="K53" i="7"/>
  <c r="E39" i="7"/>
  <c r="K36" i="7"/>
  <c r="E19" i="7"/>
  <c r="K14" i="7"/>
  <c r="E210" i="7"/>
  <c r="K203" i="7"/>
  <c r="E192" i="7"/>
  <c r="K184" i="7"/>
  <c r="E175" i="7"/>
  <c r="K74" i="7"/>
  <c r="E157" i="7"/>
  <c r="E140" i="7"/>
  <c r="E124" i="7"/>
  <c r="K110" i="7"/>
  <c r="E108" i="7"/>
  <c r="K92" i="7"/>
  <c r="E91" i="7"/>
  <c r="K223" i="7"/>
  <c r="K54" i="7"/>
  <c r="E38" i="7"/>
  <c r="K10" i="7"/>
  <c r="E28" i="7"/>
  <c r="K17" i="7"/>
  <c r="K205" i="7"/>
  <c r="E208" i="7"/>
  <c r="E209" i="7"/>
  <c r="K204" i="7"/>
  <c r="E191" i="7"/>
  <c r="K185" i="7"/>
  <c r="E174" i="7"/>
  <c r="K166" i="7"/>
  <c r="E73" i="7"/>
  <c r="K148" i="7"/>
  <c r="E139" i="7"/>
  <c r="K130" i="7"/>
  <c r="E123" i="7"/>
  <c r="K111" i="7"/>
  <c r="E107" i="7"/>
  <c r="K93" i="7"/>
  <c r="E90" i="7"/>
  <c r="K55" i="7"/>
  <c r="E54" i="7"/>
  <c r="K221" i="7"/>
  <c r="K30" i="7"/>
  <c r="E18" i="7"/>
  <c r="K16" i="7"/>
  <c r="K206" i="7"/>
  <c r="E207" i="7"/>
  <c r="E190" i="7"/>
  <c r="K186" i="7"/>
  <c r="E173" i="7"/>
  <c r="K167" i="7"/>
  <c r="E156" i="7"/>
  <c r="K72" i="7"/>
  <c r="E138" i="7"/>
  <c r="K131" i="7"/>
  <c r="E122" i="7"/>
  <c r="K112" i="7"/>
  <c r="E106" i="7"/>
  <c r="K94" i="7"/>
  <c r="E89" i="7"/>
  <c r="K56" i="7"/>
  <c r="E53" i="7"/>
  <c r="K38" i="7"/>
  <c r="E30" i="7"/>
  <c r="K33" i="7"/>
  <c r="K219" i="7"/>
  <c r="E189" i="7"/>
  <c r="K187" i="7"/>
  <c r="E172" i="7"/>
  <c r="K168" i="7"/>
  <c r="E155" i="7"/>
  <c r="K149" i="7"/>
  <c r="E71" i="7"/>
  <c r="K132" i="7"/>
  <c r="E121" i="7"/>
  <c r="K113" i="7"/>
  <c r="E105" i="7"/>
  <c r="K95" i="7"/>
  <c r="E88" i="7"/>
  <c r="K57" i="7"/>
  <c r="E52" i="7"/>
  <c r="K39" i="7"/>
  <c r="E10" i="7"/>
  <c r="K18" i="7"/>
  <c r="E33" i="7"/>
  <c r="K208" i="7"/>
  <c r="E206" i="7"/>
  <c r="K188" i="7"/>
  <c r="E228" i="7"/>
  <c r="E171" i="7"/>
  <c r="K169" i="7"/>
  <c r="E154" i="7"/>
  <c r="K150" i="7"/>
  <c r="E11" i="7"/>
  <c r="K70" i="7"/>
  <c r="E120" i="7"/>
  <c r="K114" i="7"/>
  <c r="E104" i="7"/>
  <c r="K96" i="7"/>
  <c r="E87" i="7"/>
  <c r="K58" i="7"/>
  <c r="E51" i="7"/>
  <c r="K40" i="7"/>
  <c r="E36" i="7"/>
  <c r="K28" i="7"/>
  <c r="E16" i="7"/>
  <c r="K209" i="7"/>
  <c r="E205" i="7"/>
  <c r="K189" i="7"/>
  <c r="E188" i="7"/>
  <c r="K170" i="7"/>
  <c r="E234" i="7"/>
  <c r="E153" i="7"/>
  <c r="K151" i="7"/>
  <c r="E137" i="7"/>
  <c r="K133" i="7"/>
  <c r="E69" i="7"/>
  <c r="K115" i="7"/>
  <c r="E103" i="7"/>
  <c r="K97" i="7"/>
  <c r="E86" i="7"/>
  <c r="K59" i="7"/>
  <c r="E50" i="7"/>
  <c r="K41" i="7"/>
  <c r="E81" i="7"/>
  <c r="K19" i="7"/>
  <c r="E17" i="7"/>
  <c r="K210" i="7"/>
  <c r="E204" i="7"/>
  <c r="K190" i="7"/>
  <c r="E187" i="7"/>
  <c r="K171" i="7"/>
  <c r="E170" i="7"/>
  <c r="K152" i="7"/>
  <c r="E233" i="7"/>
  <c r="E136" i="7"/>
  <c r="K134" i="7"/>
  <c r="E119" i="7"/>
  <c r="K68" i="7"/>
  <c r="E102" i="7"/>
  <c r="K98" i="7"/>
  <c r="E85" i="7"/>
  <c r="K60" i="7"/>
  <c r="E49" i="7"/>
  <c r="K25" i="7"/>
  <c r="E9" i="7"/>
  <c r="K35" i="7"/>
  <c r="E14" i="7"/>
  <c r="K211" i="7"/>
  <c r="E203" i="7"/>
  <c r="K191" i="7"/>
  <c r="E186" i="7"/>
  <c r="K172" i="7"/>
  <c r="E169" i="7"/>
  <c r="K153" i="7"/>
  <c r="E152" i="7"/>
  <c r="K135" i="7"/>
  <c r="E232" i="7"/>
  <c r="K116" i="7"/>
  <c r="E118" i="7"/>
  <c r="E67" i="7"/>
  <c r="K99" i="7"/>
  <c r="E83" i="7"/>
  <c r="K61" i="7"/>
  <c r="E48" i="7"/>
  <c r="K80" i="7"/>
  <c r="E8" i="7"/>
  <c r="K22" i="7"/>
  <c r="E29" i="7"/>
  <c r="K62" i="7"/>
  <c r="K63" i="7"/>
  <c r="K212" i="7"/>
  <c r="E202" i="7"/>
  <c r="K192" i="7"/>
  <c r="E185" i="7"/>
  <c r="K173" i="7"/>
  <c r="E168" i="7"/>
  <c r="K154" i="7"/>
  <c r="E151" i="7"/>
  <c r="K136" i="7"/>
  <c r="E135" i="7"/>
  <c r="E230" i="7"/>
  <c r="K117" i="7"/>
  <c r="E101" i="7"/>
  <c r="K32" i="7"/>
  <c r="K66" i="7"/>
  <c r="E64" i="7"/>
  <c r="E47" i="7"/>
  <c r="K42" i="7"/>
  <c r="E7" i="7"/>
  <c r="K27" i="7"/>
  <c r="E23" i="7"/>
  <c r="K213" i="7"/>
  <c r="E201" i="7"/>
  <c r="K193" i="7"/>
  <c r="E184" i="7"/>
  <c r="K174" i="7"/>
  <c r="E167" i="7"/>
  <c r="K155" i="7"/>
  <c r="E150" i="7"/>
  <c r="K137" i="7"/>
  <c r="E134" i="7"/>
  <c r="K118" i="7"/>
  <c r="E117" i="7"/>
  <c r="E227" i="7"/>
  <c r="K100" i="7"/>
  <c r="E65" i="7"/>
  <c r="E46" i="7"/>
  <c r="K43" i="7"/>
  <c r="E31" i="7"/>
  <c r="K20" i="7"/>
  <c r="E13" i="7"/>
  <c r="K214" i="7"/>
  <c r="E200" i="7"/>
  <c r="K194" i="7"/>
  <c r="E183" i="7"/>
  <c r="K175" i="7"/>
  <c r="E166" i="7"/>
  <c r="K156" i="7"/>
  <c r="E149" i="7"/>
  <c r="K11" i="7"/>
  <c r="E133" i="7"/>
  <c r="K119" i="7"/>
  <c r="E116" i="7"/>
  <c r="K101" i="7"/>
  <c r="E100" i="7"/>
  <c r="E225" i="7"/>
  <c r="E82" i="7"/>
  <c r="K44" i="7"/>
  <c r="K45" i="7"/>
  <c r="E24" i="7"/>
  <c r="E21" i="7"/>
  <c r="K79" i="7"/>
  <c r="E78" i="7"/>
  <c r="K77" i="7"/>
  <c r="E76" i="7"/>
  <c r="K75" i="7"/>
  <c r="E74" i="7"/>
  <c r="K73" i="7"/>
  <c r="E72" i="7"/>
  <c r="K71" i="7"/>
  <c r="E70" i="7"/>
  <c r="K69" i="7"/>
  <c r="E68" i="7"/>
  <c r="E115" i="7"/>
  <c r="E114" i="7"/>
  <c r="K103" i="7"/>
  <c r="K102" i="7"/>
  <c r="K67" i="7"/>
  <c r="E66" i="7"/>
  <c r="K65" i="7"/>
  <c r="E63" i="7"/>
  <c r="E222" i="7"/>
  <c r="K34" i="7"/>
  <c r="E37" i="7"/>
  <c r="K6" i="7"/>
  <c r="E15" i="7"/>
  <c r="K215" i="7"/>
  <c r="E199" i="7"/>
  <c r="K195" i="7"/>
  <c r="E182" i="7"/>
  <c r="K176" i="7"/>
  <c r="E165" i="7"/>
  <c r="K157" i="7"/>
  <c r="E148" i="7"/>
  <c r="K138" i="7"/>
  <c r="E132" i="7"/>
  <c r="K120" i="7"/>
  <c r="E99" i="7"/>
  <c r="K64" i="7"/>
  <c r="E62" i="7"/>
  <c r="K82" i="7"/>
  <c r="E34" i="7"/>
  <c r="E220" i="7"/>
  <c r="K12" i="7"/>
  <c r="E26" i="7"/>
  <c r="K216" i="7"/>
  <c r="E198" i="7"/>
  <c r="K196" i="7"/>
  <c r="E181" i="7"/>
  <c r="K177" i="7"/>
  <c r="E164" i="7"/>
  <c r="K158" i="7"/>
  <c r="E147" i="7"/>
  <c r="K139" i="7"/>
  <c r="E131" i="7"/>
  <c r="K121" i="7"/>
  <c r="E98" i="7"/>
  <c r="K83" i="7"/>
  <c r="E32" i="7"/>
  <c r="K46" i="7"/>
  <c r="E44" i="7"/>
  <c r="K37" i="7"/>
  <c r="E12" i="7"/>
  <c r="E218" i="7"/>
  <c r="J214" i="7"/>
  <c r="J79" i="7"/>
  <c r="J215" i="7"/>
  <c r="J216" i="7"/>
  <c r="E244" i="7"/>
  <c r="E245" i="7"/>
  <c r="E246" i="7"/>
  <c r="E247" i="7"/>
  <c r="E248" i="7"/>
  <c r="E249" i="7"/>
  <c r="J205" i="7"/>
  <c r="J206" i="7"/>
  <c r="J207" i="7"/>
  <c r="J208" i="7"/>
  <c r="J209" i="7"/>
  <c r="J210" i="7"/>
  <c r="J211" i="7"/>
  <c r="J212" i="7"/>
  <c r="J213" i="7"/>
  <c r="J182" i="7"/>
  <c r="J76" i="7"/>
  <c r="J183" i="7"/>
  <c r="J184" i="7"/>
  <c r="J185" i="7"/>
  <c r="J186" i="7"/>
  <c r="J187" i="7"/>
  <c r="J188" i="7"/>
  <c r="J228" i="7"/>
  <c r="J189" i="7"/>
  <c r="J190" i="7"/>
  <c r="J191" i="7"/>
  <c r="J192" i="7"/>
  <c r="J193" i="7"/>
  <c r="J194" i="7"/>
  <c r="J77" i="7"/>
  <c r="J195" i="7"/>
  <c r="J196" i="7"/>
  <c r="J197" i="7"/>
  <c r="J236" i="7"/>
  <c r="J198" i="7"/>
  <c r="J199" i="7"/>
  <c r="J78" i="7"/>
  <c r="J200" i="7"/>
  <c r="J201" i="7"/>
  <c r="J202" i="7"/>
  <c r="J203" i="7"/>
  <c r="J204" i="7"/>
  <c r="E264" i="7" l="1"/>
  <c r="S25" i="7" a="1"/>
  <c r="S25" i="7" s="1"/>
  <c r="V25" i="7" s="1"/>
  <c r="S33" i="7" a="1"/>
  <c r="S33" i="7" s="1"/>
  <c r="V33" i="7" s="1"/>
  <c r="S41" i="7" a="1"/>
  <c r="S41" i="7" s="1"/>
  <c r="V41" i="7" s="1"/>
  <c r="S37" i="7" a="1"/>
  <c r="S37" i="7" s="1"/>
  <c r="V37" i="7" s="1"/>
  <c r="S26" i="7" a="1"/>
  <c r="S26" i="7" s="1"/>
  <c r="V26" i="7" s="1"/>
  <c r="S34" i="7" a="1"/>
  <c r="S34" i="7" s="1"/>
  <c r="U34" i="7" s="1"/>
  <c r="S27" i="7" a="1"/>
  <c r="S27" i="7" s="1"/>
  <c r="Y27" i="7" s="1"/>
  <c r="S35" i="7" a="1"/>
  <c r="S35" i="7" s="1"/>
  <c r="U35" i="7" s="1"/>
  <c r="S45" i="7" a="1"/>
  <c r="S45" i="7" s="1"/>
  <c r="Y45" i="7" s="1"/>
  <c r="S28" i="7" a="1"/>
  <c r="S28" i="7" s="1"/>
  <c r="Y28" i="7" s="1"/>
  <c r="S36" i="7" a="1"/>
  <c r="S36" i="7" s="1"/>
  <c r="U36" i="7" s="1"/>
  <c r="S29" i="7" a="1"/>
  <c r="S29" i="7" s="1"/>
  <c r="V29" i="7" s="1"/>
  <c r="S30" i="7" a="1"/>
  <c r="S30" i="7" s="1"/>
  <c r="V30" i="7" s="1"/>
  <c r="S38" i="7" a="1"/>
  <c r="S38" i="7" s="1"/>
  <c r="V38" i="7" s="1"/>
  <c r="S42" i="7" a="1"/>
  <c r="S42" i="7" s="1"/>
  <c r="S31" i="7" a="1"/>
  <c r="S31" i="7" s="1"/>
  <c r="V31" i="7" s="1"/>
  <c r="S39" i="7" a="1"/>
  <c r="S39" i="7" s="1"/>
  <c r="Y39" i="7" s="1"/>
  <c r="S43" i="7" a="1"/>
  <c r="S43" i="7" s="1"/>
  <c r="S32" i="7" a="1"/>
  <c r="S32" i="7" s="1"/>
  <c r="V32" i="7" s="1"/>
  <c r="S40" i="7" a="1"/>
  <c r="S40" i="7" s="1"/>
  <c r="S44" i="7" a="1"/>
  <c r="S44" i="7" s="1"/>
  <c r="V44" i="7" s="1"/>
  <c r="S46" i="7" a="1"/>
  <c r="S46" i="7" s="1"/>
  <c r="V46" i="7" s="1"/>
  <c r="F247" i="7"/>
  <c r="F261" i="7"/>
  <c r="L261" i="7"/>
  <c r="L265" i="7"/>
  <c r="L244" i="7"/>
  <c r="F246" i="7"/>
  <c r="F267" i="7"/>
  <c r="F268" i="7"/>
  <c r="F245" i="7"/>
  <c r="F266" i="7"/>
  <c r="L268" i="7"/>
  <c r="L267" i="7"/>
  <c r="L266" i="7"/>
  <c r="L249" i="7"/>
  <c r="L248" i="7"/>
  <c r="L264" i="7"/>
  <c r="L263" i="7"/>
  <c r="L262" i="7"/>
  <c r="F265" i="7"/>
  <c r="F264" i="7"/>
  <c r="F263" i="7"/>
  <c r="F262" i="7"/>
  <c r="L247" i="7"/>
  <c r="F244" i="7"/>
  <c r="L246" i="7"/>
  <c r="L245" i="7"/>
  <c r="F249" i="7"/>
  <c r="F248" i="7"/>
  <c r="P125" i="7"/>
  <c r="J125" i="7"/>
  <c r="J16" i="7"/>
  <c r="J19" i="7"/>
  <c r="P19" i="7"/>
  <c r="J26" i="7"/>
  <c r="J15" i="7"/>
  <c r="J21" i="7"/>
  <c r="J13" i="7"/>
  <c r="J23" i="7"/>
  <c r="J29" i="7"/>
  <c r="J14" i="7"/>
  <c r="J17" i="7"/>
  <c r="J33" i="7"/>
  <c r="J219" i="7"/>
  <c r="J18" i="7"/>
  <c r="J28" i="7"/>
  <c r="J35" i="7"/>
  <c r="J22" i="7"/>
  <c r="J27" i="7"/>
  <c r="J20" i="7"/>
  <c r="J45" i="7"/>
  <c r="J6" i="7"/>
  <c r="J12" i="7"/>
  <c r="J220" i="7"/>
  <c r="J37" i="7"/>
  <c r="J24" i="7"/>
  <c r="J31" i="7"/>
  <c r="J7" i="7"/>
  <c r="J8" i="7"/>
  <c r="J9" i="7"/>
  <c r="J81" i="7"/>
  <c r="J36" i="7"/>
  <c r="J10" i="7"/>
  <c r="J30" i="7"/>
  <c r="J221" i="7"/>
  <c r="J38" i="7"/>
  <c r="J39" i="7"/>
  <c r="J40" i="7"/>
  <c r="J41" i="7"/>
  <c r="J25" i="7"/>
  <c r="J80" i="7"/>
  <c r="J42" i="7"/>
  <c r="J43" i="7"/>
  <c r="J44" i="7"/>
  <c r="J34" i="7"/>
  <c r="J222" i="7"/>
  <c r="J82" i="7"/>
  <c r="J46" i="7"/>
  <c r="J47" i="7"/>
  <c r="J48" i="7"/>
  <c r="J49" i="7"/>
  <c r="J50" i="7"/>
  <c r="J51" i="7"/>
  <c r="J52" i="7"/>
  <c r="J53" i="7"/>
  <c r="J54" i="7"/>
  <c r="J223" i="7"/>
  <c r="J55" i="7"/>
  <c r="J56" i="7"/>
  <c r="J57" i="7"/>
  <c r="J58" i="7"/>
  <c r="J59" i="7"/>
  <c r="J60" i="7"/>
  <c r="J61" i="7"/>
  <c r="J32" i="7"/>
  <c r="J62" i="7"/>
  <c r="J63" i="7"/>
  <c r="J225" i="7"/>
  <c r="J65" i="7"/>
  <c r="J64" i="7"/>
  <c r="J83" i="7"/>
  <c r="J85" i="7"/>
  <c r="J86" i="7"/>
  <c r="J87" i="7"/>
  <c r="J88" i="7"/>
  <c r="J89" i="7"/>
  <c r="J90" i="7"/>
  <c r="J91" i="7"/>
  <c r="J226" i="7"/>
  <c r="J92" i="7"/>
  <c r="J93" i="7"/>
  <c r="J94" i="7"/>
  <c r="J95" i="7"/>
  <c r="J96" i="7"/>
  <c r="J97" i="7"/>
  <c r="J98" i="7"/>
  <c r="J99" i="7"/>
  <c r="J66" i="7"/>
  <c r="J100" i="7"/>
  <c r="J227" i="7"/>
  <c r="J101" i="7"/>
  <c r="J67" i="7"/>
  <c r="J102" i="7"/>
  <c r="J103" i="7"/>
  <c r="J104" i="7"/>
  <c r="J105" i="7"/>
  <c r="J106" i="7"/>
  <c r="J107" i="7"/>
  <c r="J108" i="7"/>
  <c r="J84" i="7"/>
  <c r="J229" i="7"/>
  <c r="J109" i="7"/>
  <c r="J110" i="7"/>
  <c r="J111" i="7"/>
  <c r="J112" i="7"/>
  <c r="J113" i="7"/>
  <c r="J114" i="7"/>
  <c r="J115" i="7"/>
  <c r="J68" i="7"/>
  <c r="J116" i="7"/>
  <c r="J117" i="7"/>
  <c r="J230" i="7"/>
  <c r="J118" i="7"/>
  <c r="J119" i="7"/>
  <c r="J69" i="7"/>
  <c r="J120" i="7"/>
  <c r="J121" i="7"/>
  <c r="J122" i="7"/>
  <c r="J123" i="7"/>
  <c r="J124" i="7"/>
  <c r="J126" i="7"/>
  <c r="J231" i="7"/>
  <c r="J127" i="7"/>
  <c r="J128" i="7"/>
  <c r="J129" i="7"/>
  <c r="J130" i="7"/>
  <c r="J131" i="7"/>
  <c r="J132" i="7"/>
  <c r="J70" i="7"/>
  <c r="J133" i="7"/>
  <c r="J134" i="7"/>
  <c r="J135" i="7"/>
  <c r="J232" i="7"/>
  <c r="J136" i="7"/>
  <c r="J137" i="7"/>
  <c r="J11" i="7"/>
  <c r="J71" i="7"/>
  <c r="J138" i="7"/>
  <c r="J139" i="7"/>
  <c r="J140" i="7"/>
  <c r="J141" i="7"/>
  <c r="J142" i="7"/>
  <c r="J143" i="7"/>
  <c r="J217" i="7"/>
  <c r="J144" i="7"/>
  <c r="J145" i="7"/>
  <c r="J146" i="7"/>
  <c r="J147" i="7"/>
  <c r="J148" i="7"/>
  <c r="J72" i="7"/>
  <c r="J149" i="7"/>
  <c r="J150" i="7"/>
  <c r="J151" i="7"/>
  <c r="J152" i="7"/>
  <c r="J233" i="7"/>
  <c r="J153" i="7"/>
  <c r="J154" i="7"/>
  <c r="J155" i="7"/>
  <c r="J156" i="7"/>
  <c r="J73" i="7"/>
  <c r="J157" i="7"/>
  <c r="J158" i="7"/>
  <c r="J159" i="7"/>
  <c r="J160" i="7"/>
  <c r="J161" i="7"/>
  <c r="J224" i="7"/>
  <c r="J162" i="7"/>
  <c r="J163" i="7"/>
  <c r="J164" i="7"/>
  <c r="J165" i="7"/>
  <c r="J74" i="7"/>
  <c r="J166" i="7"/>
  <c r="J167" i="7"/>
  <c r="J168" i="7"/>
  <c r="J169" i="7"/>
  <c r="J170" i="7"/>
  <c r="J234" i="7"/>
  <c r="J171" i="7"/>
  <c r="J172" i="7"/>
  <c r="J173" i="7"/>
  <c r="J174" i="7"/>
  <c r="J175" i="7"/>
  <c r="J75" i="7"/>
  <c r="J176" i="7"/>
  <c r="J177" i="7"/>
  <c r="J178" i="7"/>
  <c r="J179" i="7"/>
  <c r="J235" i="7"/>
  <c r="J180" i="7"/>
  <c r="J181" i="7"/>
  <c r="U27" i="7" l="1"/>
  <c r="V27" i="7"/>
  <c r="U43" i="7"/>
  <c r="Y43" i="7"/>
  <c r="V43" i="7"/>
  <c r="O247" i="7"/>
  <c r="V35" i="7"/>
  <c r="Y35" i="7"/>
  <c r="U41" i="7"/>
  <c r="W41" i="7" s="1"/>
  <c r="X41" i="7" s="1"/>
  <c r="Y41" i="7"/>
  <c r="Y44" i="7"/>
  <c r="U26" i="7"/>
  <c r="U44" i="7"/>
  <c r="U39" i="7"/>
  <c r="Y33" i="7"/>
  <c r="U46" i="7"/>
  <c r="W46" i="7" s="1"/>
  <c r="X46" i="7" s="1"/>
  <c r="V39" i="7"/>
  <c r="U33" i="7"/>
  <c r="W33" i="7" s="1"/>
  <c r="X33" i="7" s="1"/>
  <c r="V36" i="7"/>
  <c r="Y25" i="7"/>
  <c r="Y31" i="7"/>
  <c r="V34" i="7"/>
  <c r="W34" i="7" s="1"/>
  <c r="X34" i="7" s="1"/>
  <c r="Y34" i="7"/>
  <c r="U25" i="7"/>
  <c r="U31" i="7"/>
  <c r="U29" i="7"/>
  <c r="W29" i="7" s="1"/>
  <c r="X29" i="7" s="1"/>
  <c r="Y36" i="7"/>
  <c r="Y29" i="7"/>
  <c r="U37" i="7"/>
  <c r="U42" i="7"/>
  <c r="Y37" i="7"/>
  <c r="V42" i="7"/>
  <c r="V45" i="7"/>
  <c r="U45" i="7"/>
  <c r="Y26" i="7"/>
  <c r="U40" i="7"/>
  <c r="Y42" i="7"/>
  <c r="U28" i="7"/>
  <c r="Y30" i="7"/>
  <c r="U32" i="7"/>
  <c r="Y38" i="7"/>
  <c r="Y40" i="7"/>
  <c r="Y46" i="7"/>
  <c r="V28" i="7"/>
  <c r="U30" i="7"/>
  <c r="Y32" i="7"/>
  <c r="U38" i="7"/>
  <c r="V40" i="7"/>
  <c r="O244" i="7"/>
  <c r="O246" i="7"/>
  <c r="O245" i="7"/>
  <c r="O248" i="7"/>
  <c r="O249" i="7"/>
  <c r="P231" i="7"/>
  <c r="P127" i="7"/>
  <c r="P128" i="7"/>
  <c r="P129" i="7"/>
  <c r="P130" i="7"/>
  <c r="P131" i="7"/>
  <c r="P132" i="7"/>
  <c r="P70" i="7"/>
  <c r="P133" i="7"/>
  <c r="P134" i="7"/>
  <c r="P135" i="7"/>
  <c r="P232" i="7"/>
  <c r="P136" i="7"/>
  <c r="P137" i="7"/>
  <c r="P11" i="7"/>
  <c r="P71" i="7"/>
  <c r="P138" i="7"/>
  <c r="P139" i="7"/>
  <c r="P140" i="7"/>
  <c r="P141" i="7"/>
  <c r="P142" i="7"/>
  <c r="P143" i="7"/>
  <c r="P217" i="7"/>
  <c r="P144" i="7"/>
  <c r="P145" i="7"/>
  <c r="P146" i="7"/>
  <c r="P147" i="7"/>
  <c r="P148" i="7"/>
  <c r="P72" i="7"/>
  <c r="P149" i="7"/>
  <c r="P150" i="7"/>
  <c r="P151" i="7"/>
  <c r="P58" i="7"/>
  <c r="P61" i="7"/>
  <c r="W45" i="7" l="1"/>
  <c r="X45" i="7" s="1"/>
  <c r="W27" i="7"/>
  <c r="X27" i="7" s="1"/>
  <c r="U49" i="7"/>
  <c r="V49" i="7"/>
  <c r="W32" i="7"/>
  <c r="X32" i="7" s="1"/>
  <c r="W40" i="7"/>
  <c r="X40" i="7" s="1"/>
  <c r="W42" i="7"/>
  <c r="X42" i="7" s="1"/>
  <c r="W36" i="7"/>
  <c r="X36" i="7" s="1"/>
  <c r="W31" i="7"/>
  <c r="X31" i="7" s="1"/>
  <c r="W43" i="7"/>
  <c r="X43" i="7" s="1"/>
  <c r="W35" i="7"/>
  <c r="X35" i="7" s="1"/>
  <c r="W28" i="7"/>
  <c r="X28" i="7" s="1"/>
  <c r="W39" i="7"/>
  <c r="X39" i="7" s="1"/>
  <c r="W44" i="7"/>
  <c r="X44" i="7" s="1"/>
  <c r="W38" i="7"/>
  <c r="X38" i="7" s="1"/>
  <c r="W37" i="7"/>
  <c r="X37" i="7" s="1"/>
  <c r="W26" i="7"/>
  <c r="X26" i="7" s="1"/>
  <c r="W30" i="7"/>
  <c r="X30" i="7" s="1"/>
  <c r="C24" i="8"/>
  <c r="D24" i="8"/>
  <c r="E24" i="8"/>
  <c r="F24" i="8"/>
  <c r="G24" i="8"/>
  <c r="H24" i="8"/>
  <c r="I24" i="8"/>
  <c r="J24" i="8"/>
  <c r="K24" i="8"/>
  <c r="L24" i="8"/>
  <c r="M24" i="8"/>
  <c r="B24" i="8"/>
  <c r="X2" i="8"/>
  <c r="J218" i="7"/>
  <c r="P64" i="7"/>
  <c r="P85" i="7"/>
  <c r="P86" i="7"/>
  <c r="P92" i="7"/>
  <c r="P87" i="7"/>
  <c r="P88" i="7"/>
  <c r="P89" i="7"/>
  <c r="P90" i="7"/>
  <c r="P93" i="7"/>
  <c r="P114" i="7"/>
  <c r="P32" i="7"/>
  <c r="P62" i="7"/>
  <c r="P63" i="7"/>
  <c r="P225" i="7"/>
  <c r="P65" i="7"/>
  <c r="P95" i="7"/>
  <c r="P66" i="7"/>
  <c r="P226" i="7"/>
  <c r="P98" i="7"/>
  <c r="P100" i="7"/>
  <c r="P116" i="7"/>
  <c r="P67" i="7"/>
  <c r="P120" i="7"/>
  <c r="P97" i="7"/>
  <c r="P110" i="7"/>
  <c r="P115" i="7"/>
  <c r="P102" i="7"/>
  <c r="P83" i="7"/>
  <c r="P103" i="7"/>
  <c r="P107" i="7"/>
  <c r="P113" i="7"/>
  <c r="P94" i="7"/>
  <c r="P111" i="7"/>
  <c r="P108" i="7"/>
  <c r="P104" i="7"/>
  <c r="P106" i="7"/>
  <c r="P91" i="7"/>
  <c r="P227" i="7"/>
  <c r="P68" i="7"/>
  <c r="P84" i="7"/>
  <c r="P105" i="7"/>
  <c r="P230" i="7"/>
  <c r="P117" i="7"/>
  <c r="P109" i="7"/>
  <c r="P121" i="7"/>
  <c r="P101" i="7"/>
  <c r="P112" i="7"/>
  <c r="P124" i="7"/>
  <c r="P99" i="7"/>
  <c r="P118" i="7"/>
  <c r="P122" i="7"/>
  <c r="P123" i="7"/>
  <c r="P69" i="7"/>
  <c r="P119" i="7"/>
  <c r="P96" i="7"/>
  <c r="P229" i="7"/>
  <c r="P126" i="7"/>
  <c r="P218" i="7"/>
  <c r="P26" i="7"/>
  <c r="P15" i="7"/>
  <c r="P21" i="7"/>
  <c r="P13" i="7"/>
  <c r="P23" i="7"/>
  <c r="P29" i="7"/>
  <c r="P14" i="7"/>
  <c r="P17" i="7"/>
  <c r="P16" i="7"/>
  <c r="P33" i="7"/>
  <c r="T42" i="7" s="1"/>
  <c r="P219" i="7"/>
  <c r="P18" i="7"/>
  <c r="P28" i="7"/>
  <c r="P35" i="7"/>
  <c r="P22" i="7"/>
  <c r="P27" i="7"/>
  <c r="P20" i="7"/>
  <c r="P45" i="7"/>
  <c r="P6" i="7"/>
  <c r="T44" i="7" s="1"/>
  <c r="P12" i="7"/>
  <c r="P220" i="7"/>
  <c r="P37" i="7"/>
  <c r="P24" i="7"/>
  <c r="P31" i="7"/>
  <c r="P7" i="7"/>
  <c r="P8" i="7"/>
  <c r="P9" i="7"/>
  <c r="P81" i="7"/>
  <c r="P36" i="7"/>
  <c r="P10" i="7"/>
  <c r="P30" i="7"/>
  <c r="P221" i="7"/>
  <c r="P38" i="7"/>
  <c r="P39" i="7"/>
  <c r="P40" i="7"/>
  <c r="P41" i="7"/>
  <c r="P25" i="7"/>
  <c r="P80" i="7"/>
  <c r="P42" i="7"/>
  <c r="P43" i="7"/>
  <c r="P44" i="7"/>
  <c r="P34" i="7"/>
  <c r="P222" i="7"/>
  <c r="P82" i="7"/>
  <c r="P46" i="7"/>
  <c r="P47" i="7"/>
  <c r="P48" i="7"/>
  <c r="P49" i="7"/>
  <c r="P50" i="7"/>
  <c r="P51" i="7"/>
  <c r="P52" i="7"/>
  <c r="P53" i="7"/>
  <c r="P54" i="7"/>
  <c r="P223" i="7"/>
  <c r="P55" i="7"/>
  <c r="P56" i="7"/>
  <c r="P57" i="7"/>
  <c r="P59" i="7"/>
  <c r="P60" i="7"/>
  <c r="E250" i="7"/>
  <c r="E251" i="7"/>
  <c r="E252" i="7"/>
  <c r="M252" i="7" s="1"/>
  <c r="E253" i="7"/>
  <c r="E254" i="7"/>
  <c r="E255" i="7"/>
  <c r="E256" i="7"/>
  <c r="E257" i="7"/>
  <c r="E258" i="7"/>
  <c r="E259" i="7"/>
  <c r="M259" i="7" s="1"/>
  <c r="E260" i="7"/>
  <c r="M260" i="7" s="1"/>
  <c r="E243" i="7"/>
  <c r="M250" i="7" l="1"/>
  <c r="M258" i="7"/>
  <c r="M254" i="7"/>
  <c r="M255" i="7"/>
  <c r="M251" i="7"/>
  <c r="M256" i="7"/>
  <c r="M243" i="7"/>
  <c r="M257" i="7"/>
  <c r="M253" i="7"/>
  <c r="T43" i="7"/>
  <c r="T34" i="7"/>
  <c r="T46" i="7"/>
  <c r="T45" i="7"/>
  <c r="T32" i="7"/>
  <c r="T33" i="7"/>
  <c r="T38" i="7"/>
  <c r="T30" i="7"/>
  <c r="T37" i="7"/>
  <c r="T29" i="7"/>
  <c r="T36" i="7"/>
  <c r="T28" i="7"/>
  <c r="T35" i="7"/>
  <c r="T27" i="7"/>
  <c r="T26" i="7"/>
  <c r="T41" i="7"/>
  <c r="T25" i="7"/>
  <c r="T40" i="7"/>
  <c r="T31" i="7"/>
  <c r="T39" i="7"/>
  <c r="M267" i="7"/>
  <c r="M268" i="7"/>
  <c r="M266" i="7"/>
  <c r="M263" i="7"/>
  <c r="M264" i="7"/>
  <c r="M249" i="7"/>
  <c r="P249" i="7" s="1"/>
  <c r="M248" i="7"/>
  <c r="P248" i="7" s="1"/>
  <c r="M246" i="7"/>
  <c r="P246" i="7" s="1"/>
  <c r="M247" i="7"/>
  <c r="P247" i="7" s="1"/>
  <c r="M244" i="7"/>
  <c r="P244" i="7" s="1"/>
  <c r="M245" i="7"/>
  <c r="P245" i="7" s="1"/>
  <c r="M265" i="7"/>
  <c r="M262" i="7"/>
  <c r="M261" i="7"/>
  <c r="L252" i="7"/>
  <c r="F252" i="7"/>
  <c r="L259" i="7"/>
  <c r="F259" i="7"/>
  <c r="L251" i="7"/>
  <c r="F251" i="7"/>
  <c r="L258" i="7"/>
  <c r="F258" i="7"/>
  <c r="L250" i="7"/>
  <c r="F250" i="7"/>
  <c r="L243" i="7"/>
  <c r="F243" i="7"/>
  <c r="L260" i="7"/>
  <c r="F260" i="7"/>
  <c r="F254" i="7"/>
  <c r="L254" i="7"/>
  <c r="L253" i="7"/>
  <c r="F253" i="7"/>
  <c r="L257" i="7"/>
  <c r="F257" i="7"/>
  <c r="L256" i="7"/>
  <c r="F256" i="7"/>
  <c r="F255" i="7"/>
  <c r="L255" i="7"/>
  <c r="Y13" i="8"/>
  <c r="Y4" i="8"/>
  <c r="Y15" i="8"/>
  <c r="Y7" i="8"/>
  <c r="Y12" i="8"/>
  <c r="X28" i="8"/>
  <c r="Y5" i="8"/>
  <c r="Y10" i="8"/>
  <c r="Y11" i="8"/>
  <c r="Y8" i="8"/>
  <c r="Y3" i="8"/>
  <c r="Y2" i="8"/>
  <c r="Y14" i="8"/>
  <c r="Y16" i="8"/>
  <c r="Y9" i="8"/>
  <c r="Y6" i="8"/>
  <c r="T49" i="7" l="1"/>
  <c r="T50" i="7" s="1"/>
  <c r="O251" i="7"/>
  <c r="P251" i="7" s="1"/>
  <c r="O250" i="7"/>
  <c r="P250" i="7" s="1"/>
  <c r="O259" i="7"/>
  <c r="P259" i="7" s="1"/>
  <c r="O261" i="7"/>
  <c r="O254" i="7"/>
  <c r="P254" i="7" s="1"/>
  <c r="O258" i="7"/>
  <c r="P258" i="7" s="1"/>
  <c r="O256" i="7"/>
  <c r="P256" i="7" s="1"/>
  <c r="O257" i="7"/>
  <c r="P257" i="7" s="1"/>
  <c r="O266" i="7"/>
  <c r="O265" i="7"/>
  <c r="O264" i="7"/>
  <c r="O255" i="7"/>
  <c r="P255" i="7" s="1"/>
  <c r="O262" i="7"/>
  <c r="O263" i="7"/>
  <c r="O268" i="7"/>
  <c r="O267" i="7"/>
  <c r="O253" i="7"/>
  <c r="P253" i="7" s="1"/>
  <c r="O260" i="7"/>
  <c r="P260" i="7" s="1"/>
  <c r="O252" i="7"/>
  <c r="P252" i="7" s="1"/>
  <c r="L270" i="7"/>
  <c r="O243" i="7"/>
  <c r="M270" i="7"/>
  <c r="F270" i="7"/>
  <c r="O270" i="7" l="1"/>
  <c r="P243" i="7"/>
  <c r="W25" i="7"/>
  <c r="W49" i="7" l="1"/>
  <c r="X25" i="7"/>
  <c r="X49" i="7" s="1"/>
</calcChain>
</file>

<file path=xl/sharedStrings.xml><?xml version="1.0" encoding="utf-8"?>
<sst xmlns="http://schemas.openxmlformats.org/spreadsheetml/2006/main" count="410" uniqueCount="369">
  <si>
    <t xml:space="preserve"> A</t>
  </si>
  <si>
    <t>B</t>
  </si>
  <si>
    <t>C</t>
  </si>
  <si>
    <t>D</t>
  </si>
  <si>
    <t>E</t>
  </si>
  <si>
    <t>F</t>
  </si>
  <si>
    <t>G</t>
  </si>
  <si>
    <t>H</t>
  </si>
  <si>
    <t>I</t>
  </si>
  <si>
    <t>datum</t>
  </si>
  <si>
    <t>Aantal wedstrijden</t>
  </si>
  <si>
    <t>Punten</t>
  </si>
  <si>
    <t>Caramboles</t>
  </si>
  <si>
    <t>Beurten</t>
  </si>
  <si>
    <t>Gemiddelde</t>
  </si>
  <si>
    <t>J</t>
  </si>
  <si>
    <t>stand</t>
  </si>
  <si>
    <t>K</t>
  </si>
  <si>
    <t>car.</t>
  </si>
  <si>
    <t>beurt</t>
  </si>
  <si>
    <t>punt</t>
  </si>
  <si>
    <t>L</t>
  </si>
  <si>
    <t>Spelersnaam</t>
  </si>
  <si>
    <t>naam speler</t>
  </si>
  <si>
    <t>M</t>
  </si>
  <si>
    <t>O</t>
  </si>
  <si>
    <t>P</t>
  </si>
  <si>
    <t>Q</t>
  </si>
  <si>
    <t>R</t>
  </si>
  <si>
    <t>S</t>
  </si>
  <si>
    <t>T</t>
  </si>
  <si>
    <t>U</t>
  </si>
  <si>
    <t>V</t>
  </si>
  <si>
    <t>W</t>
  </si>
  <si>
    <t>X</t>
  </si>
  <si>
    <t>Y</t>
  </si>
  <si>
    <t>Z</t>
  </si>
  <si>
    <t>N</t>
  </si>
  <si>
    <t>tijd</t>
  </si>
  <si>
    <t xml:space="preserve">wedstr. nr. </t>
  </si>
  <si>
    <t>nr. in ronde</t>
  </si>
  <si>
    <t xml:space="preserve">Wedstrijdschema Coronacompetitie Heujmansbelt </t>
  </si>
  <si>
    <t xml:space="preserve">van 0,00 t.e.m. 0,50 </t>
  </si>
  <si>
    <t>=</t>
  </si>
  <si>
    <t>van 0,51 t.e.m. 0,65</t>
  </si>
  <si>
    <t>van 0,66 t.e.m. 0,80</t>
  </si>
  <si>
    <t>van 0,81 t.e.m. 0,90</t>
  </si>
  <si>
    <t>van 0,91 t.e.m. 0,99</t>
  </si>
  <si>
    <t>1,00 en hoger</t>
  </si>
  <si>
    <t xml:space="preserve"> x 20</t>
  </si>
  <si>
    <t>perc.t.o.v. oud</t>
  </si>
  <si>
    <t>maandag</t>
  </si>
  <si>
    <t>donderdag</t>
  </si>
  <si>
    <t xml:space="preserve">gespeelde partijen </t>
  </si>
  <si>
    <t>aantal gespeelde partijen</t>
  </si>
  <si>
    <t>nog te spelen partijen.</t>
  </si>
  <si>
    <t>Speelrooster voor 17 - 18 spelers</t>
  </si>
  <si>
    <t>Speelroosters voor</t>
  </si>
  <si>
    <t>de onderlinge competitie</t>
  </si>
  <si>
    <t>Onderstaand treft u een aantal speelroosters aan voor een bepaald aantal spelers. Maak een lijst van alle spelers en geef ze een nummer, beginnend bij de speler met het beste moyenne, hij/zij krijg nummer 1, en eindigend bij de speler met het laagste moyenne. Hij/zij krijgt het laatste nummer. Deze indeling blijft de hele competitie hetzelfde. Kies het juiste spelrooster aan de hand van het aantal spelende biljarters en u hebt een indeling per week (het nummer vóór de wedstrijden geeft de ronden aan – iedere week een ronde).</t>
  </si>
  <si>
    <t>Heeft u bijv. 11 actieve spelers, dan neemt u het rooster van 11-12 spelers en u schrapt alle partijen waarin het laatste nummer (in dit geval 12) voorkomt. Het nadeel van een oneven aantal spelers is wel dat er iedere week iemand niet of iemand dubbel moet spelen. Maar goed, dat is niet anders.</t>
  </si>
  <si>
    <t>Iedere wedstrijdleider wil zijn competitie zo spannend mogelijk laten eindigen. Dat betekent dat de partijen van de beste spelers zo laat mogelijk in ‘t seizoen worden gespeeld. Maar, hoe doet u dat? Simpel. Na iedere week maakt u een stand (ranglijst) op. Zoek uit wie de laagste speler is (qua stand), die nog niet tegen de nummer 1 van dat moment heeft gespeeld. Zoek de ronde waarin die wedstrijd staat en die ronde wordt als eerstvolgende gespeeld. Doe dit iedere week en u zult gegarandeerd een spannend einde van de competitie krijgen. Succes!</t>
  </si>
  <si>
    <t>Speelrooster voor 3 - 4 spelers</t>
  </si>
  <si>
    <t xml:space="preserve"> 1:  1- 4  2- 3 </t>
  </si>
  <si>
    <t xml:space="preserve"> 2:  4- 3  1- 2 </t>
  </si>
  <si>
    <t xml:space="preserve"> 3:  2- 4  3- 1</t>
  </si>
  <si>
    <t>Speelrooster voor 5 - 6 spelers</t>
  </si>
  <si>
    <t xml:space="preserve"> 1:  1- 6  2- 5  3- 4 </t>
  </si>
  <si>
    <t xml:space="preserve"> 2:  6- 4  5- 3  1- 2 </t>
  </si>
  <si>
    <t xml:space="preserve"> 3:  2- 6  3- 1  4- 5 </t>
  </si>
  <si>
    <t xml:space="preserve"> 4:  6- 5  1- 4  2- 3 </t>
  </si>
  <si>
    <t xml:space="preserve"> 5:  3- 6  4- 2  5- 1</t>
  </si>
  <si>
    <t>Speelrooster voor 7 - 8 spelers</t>
  </si>
  <si>
    <t xml:space="preserve"> 1:  1- 8  2- 7  3- 6  4- 5 </t>
  </si>
  <si>
    <t xml:space="preserve"> 2:  8- 5  6- 4  7- 3  1- 2 </t>
  </si>
  <si>
    <t xml:space="preserve"> 3:  2- 8  3- 1  4- 7  5- 6 </t>
  </si>
  <si>
    <t xml:space="preserve"> 4:  8- 6  7- 5  1- 4  2- 3 </t>
  </si>
  <si>
    <t xml:space="preserve"> 5:  3- 8  4- 2  5- 1  6- 7 </t>
  </si>
  <si>
    <t xml:space="preserve"> 6:  8- 7  1- 6  2- 5  3- 4 </t>
  </si>
  <si>
    <t xml:space="preserve"> 7:  4- 8  5- 3  6- 2  7- 1</t>
  </si>
  <si>
    <t>Speelrooster voor 9 - 10 spelers</t>
  </si>
  <si>
    <t xml:space="preserve"> 1:  1-10  2- 9  3- 8  4- 7  5- 6 </t>
  </si>
  <si>
    <t xml:space="preserve"> 2: 10- 6  7- 5  8- 4  9- 3  1- 2 </t>
  </si>
  <si>
    <t xml:space="preserve"> 3:  2-10  3- 1  4- 9  5- 8  6- 7 </t>
  </si>
  <si>
    <t xml:space="preserve"> 4: 10- 7  8- 6  9- 5  1- 4  2- 3 </t>
  </si>
  <si>
    <t xml:space="preserve"> 5:  3-10  4- 2  5- 1  6- 9  7- 8 </t>
  </si>
  <si>
    <t xml:space="preserve"> 6: 10- 8  9- 7  1- 6  2- 5  3- 4 </t>
  </si>
  <si>
    <t xml:space="preserve"> 7:  4-10  5- 3  6- 2  7- 1  8- 9 </t>
  </si>
  <si>
    <t xml:space="preserve"> 8: 10- 9  1- 8  2- 7  3- 6  4- 5 </t>
  </si>
  <si>
    <t xml:space="preserve"> 9:  5-10  6- 4  7- 3  8- 2  9- 1</t>
  </si>
  <si>
    <t>Speelrooster voor 11 - 12 spelers</t>
  </si>
  <si>
    <t xml:space="preserve"> 1:  1-12  2-11  3-10  4- 9  5- 8  6- 7 </t>
  </si>
  <si>
    <t xml:space="preserve"> 2: 12- 7  8- 6  9- 5 10- 4 11- 3  1- 2 </t>
  </si>
  <si>
    <t xml:space="preserve"> 3:  2-12  3- 1  4-11  5-10  6- 9  7- 8 </t>
  </si>
  <si>
    <t xml:space="preserve"> 4: 12- 8  9- 7 10- 6 11- 5  1- 4  2- 3 </t>
  </si>
  <si>
    <t xml:space="preserve"> 5:  3-12  4- 2  5- 1  6-11  7-10  8- 9 </t>
  </si>
  <si>
    <t xml:space="preserve"> 6: 12- 9 10- 8 11- 7  1- 6  2- 5  3- 4 </t>
  </si>
  <si>
    <t xml:space="preserve"> 7:  4-12  5- 3  6- 2  7- 1  8-11  9-10 </t>
  </si>
  <si>
    <t xml:space="preserve"> 8: 12-10 11- 9  1- 8  2- 7  3- 6  4- 5 </t>
  </si>
  <si>
    <t xml:space="preserve"> 9:  5-12  6- 4  7- 3  8- 2  9- 1 10-11 </t>
  </si>
  <si>
    <t xml:space="preserve">10: 12-11  1-10  2- 9  3- 8  4- 7  5- 6 </t>
  </si>
  <si>
    <t>11:  6-12  7- 5  8- 4  9- 3 10- 2 11- 1</t>
  </si>
  <si>
    <t>Speelrooster voor 13 - 14 spelers</t>
  </si>
  <si>
    <t xml:space="preserve"> 1:  1-14  2-13  3-12  4-11  5-10  6- 9  7- 8 </t>
  </si>
  <si>
    <t xml:space="preserve"> 2: 14- 8  9- 7 10- 6 11- 5 12- 4 13- 3  1- 2 </t>
  </si>
  <si>
    <t xml:space="preserve"> 3:  2-14  3- 1  4-13  5-12  6-11  7-10  8- 9 </t>
  </si>
  <si>
    <t xml:space="preserve"> 4: 14- 9 10- 8 11- 7 12- 6 13- 5  1- 4  2- 3 </t>
  </si>
  <si>
    <t xml:space="preserve"> 5:  3-14  4- 2  5- 1  6-13  7-12  8-11  9-10 </t>
  </si>
  <si>
    <t xml:space="preserve"> 6: 14-10 11- 9 12- 8 13- 7  1- 6  2- 5  3- 4 </t>
  </si>
  <si>
    <t xml:space="preserve"> 7:  4-14  5- 3  6- 2  7- 1  8-13  9-12 10-11 </t>
  </si>
  <si>
    <t xml:space="preserve"> 8: 14-11 12-10 13- 9  1- 8  2- 7  3- 6  4- 5 </t>
  </si>
  <si>
    <t xml:space="preserve"> 9:  5-14  6- 4  7- 3  8- 2  9- 1 10-13 11-12 </t>
  </si>
  <si>
    <t xml:space="preserve">10: 14-12 13-11  1-10  2- 9  3- 8  4- 7  5- 6 </t>
  </si>
  <si>
    <t xml:space="preserve">11:  6-14  7- 5  8- 4  9- 3 10- 2 11- 1 12-13 </t>
  </si>
  <si>
    <t xml:space="preserve">12: 14-13  1-12  2-11  3-10  4- 9  5- 8  6- 7 </t>
  </si>
  <si>
    <t>13:  7-14  8- 6  9- 5 10- 4 11- 3 12- 2 13- 1</t>
  </si>
  <si>
    <t>Speelrooster voor 15 - 16 spelers</t>
  </si>
  <si>
    <t xml:space="preserve"> 1:  1-16  2-15  3-14  4-13  5-12  6-11  7-10  8- 9 </t>
  </si>
  <si>
    <t xml:space="preserve"> 2: 16- 9 10- 8 11- 7 12- 6 13- 5 14- 4 15- 3  1- 2 </t>
  </si>
  <si>
    <t xml:space="preserve"> 3:  2-16  3- 1  4-15  5-14  6-13  7-12  8-11  9-10 </t>
  </si>
  <si>
    <t xml:space="preserve"> 4: 16-10 11- 9 12- 8 13- 7 14- 6 15- 5  1- 4  2- 3 </t>
  </si>
  <si>
    <t xml:space="preserve"> 5:  3-16  4- 2  5- 1  6-15  7-14  8-13  9-12 10-11 </t>
  </si>
  <si>
    <t xml:space="preserve"> 6: 16-11 12-10 13- 9 14- 8 15- 7  1- 6  2- 5  3- 4 </t>
  </si>
  <si>
    <t xml:space="preserve"> 7:  4-16  5- 3  6- 2  7- 1  8-15  9-14 10-13 11-12 </t>
  </si>
  <si>
    <t xml:space="preserve"> 8: 16-12 13-11 14-10 15- 9  1- 8  2- 7  3- 6  4- 5 </t>
  </si>
  <si>
    <t xml:space="preserve"> 9:  5-16  6- 4  7- 3  8- 2  9- 1 10-15 11-14 12-13 </t>
  </si>
  <si>
    <t xml:space="preserve">10: 16-13 14-12 15-11  1-10  2- 9  3- 8  4- 7  5- 6 </t>
  </si>
  <si>
    <t xml:space="preserve">11:  6-16  7- 5  8- 4  9- 3 10- 2 11- 1 12-15 13-14 </t>
  </si>
  <si>
    <t xml:space="preserve">12: 16-14 15-13  1-12  2-11  3-10  4- 9  5- 8  6- 7 </t>
  </si>
  <si>
    <t xml:space="preserve">13:  7-16  8- 6  9- 5 10- 4 11- 3 12- 2 13- 1 14-15 </t>
  </si>
  <si>
    <t xml:space="preserve">14: 16-15  1-14  2-13  3-12  4-11  5-10  6- 9  7- 8 </t>
  </si>
  <si>
    <t>15:  8-16  9- 7 10- 6 11- 5 12- 4 13- 3 14- 2 15- 1</t>
  </si>
  <si>
    <t xml:space="preserve"> 1:  1-18  2-17  3-16  4-15  5-14  6-13  7-12  8-11  9-10 </t>
  </si>
  <si>
    <t xml:space="preserve"> 2: 18-10 11- 9 12- 8 13- 7 14- 6 15- 5 16- 4 17- 3  1- 2 </t>
  </si>
  <si>
    <t xml:space="preserve"> 3:  2-18  3- 1  4-17  5-16  6-15  7-14  8-13  9-12 10-11 </t>
  </si>
  <si>
    <t xml:space="preserve"> 4: 18-11 12-10 13- 9 14- 8 15- 7 16- 6 17- 5  1- 4  2- 3 </t>
  </si>
  <si>
    <t xml:space="preserve"> 5:  3-18  4- 2  5- 1  6-17  7-16  8-15  9-14 10-13 11-12 </t>
  </si>
  <si>
    <t xml:space="preserve"> 6: 18-12 13-11 14-10 15- 9 16- 8 17- 7  1- 6  2- 5  3- 4 </t>
  </si>
  <si>
    <t xml:space="preserve"> 7:  4-18  5- 3  6- 2  7- 1  8-17  9-16 10-15 11-14 12-13 </t>
  </si>
  <si>
    <t xml:space="preserve"> 8: 18-13 14-12 15-11 16-10 17- 9  1- 8  2- 7  3- 6  4- 5 </t>
  </si>
  <si>
    <t xml:space="preserve"> 9:  5-18  6- 4  7- 3  8- 2  9- 1 10-17 11-16 12-15 13-14 </t>
  </si>
  <si>
    <t xml:space="preserve">10: 18-14 15-13 16-12 17-11  1-10  2- 9  3- 8  4- 7  5- 6 </t>
  </si>
  <si>
    <t xml:space="preserve">11:  6-18  7- 5  8- 4  9- 3 10- 2 11- 1 12-17 13-16 14-15 </t>
  </si>
  <si>
    <t xml:space="preserve">12: 18-15 16-14 17-13  1-12  2-11  3-10  4- 9  5- 8  6- 7 </t>
  </si>
  <si>
    <t xml:space="preserve">13:  7-18  8- 6  9- 5 10- 4 11- 3 12- 2 13- 1 14-17 15-16 </t>
  </si>
  <si>
    <t xml:space="preserve">14: 18-16 17-15  1-14  2-13  3-12  4-11  5-10  6- 9  7- 8 </t>
  </si>
  <si>
    <t xml:space="preserve">15:  8-18  9- 7 10- 6 11- 5 12- 4 13- 3 14- 2 15- 1 16-17 </t>
  </si>
  <si>
    <t xml:space="preserve">16: 18-17  1-16  2-15  3-14  4-13  5-12  6-11  7-10  8- 9 </t>
  </si>
  <si>
    <t>17:  9-18 10- 8 11- 7 12- 6 13- 5 14- 4 15- 3 16- 2 17- 1</t>
  </si>
  <si>
    <t>Speelrooster voor 19 - 20 spelers</t>
  </si>
  <si>
    <t xml:space="preserve"> 1:  1-20  2-19  3-18  4-17  5-16  6-15  7-14  8-13  9-12 10-11 </t>
  </si>
  <si>
    <t xml:space="preserve"> 2: 20-11 12-10 13- 9 14- 8 15- 7 16- 6 17- 5 18- 4 19- 3  1- 2 </t>
  </si>
  <si>
    <t xml:space="preserve"> 3:  2-20  3- 1  4-19  5-18  6-17  7-16  8-15  9-14 10-13 11-12 </t>
  </si>
  <si>
    <t xml:space="preserve"> 4: 20-12 13-11 14-10 15- 9 16- 8 17- 7 18- 6 19- 5  1- 4  2- 3 </t>
  </si>
  <si>
    <t xml:space="preserve"> 5:  3-20  4- 2  5- 1  6-19  7-18  8-17  9-16 10-15 11-14 12-13 </t>
  </si>
  <si>
    <t xml:space="preserve"> 6: 20-13 14-12 15-11 16-10 17- 9 18- 8 19- 7  1- 6  2- 5  3- 4 </t>
  </si>
  <si>
    <t xml:space="preserve"> 7:  4-20  5- 3  6- 2  7- 1  8-19  9-18 10-17 11-16 12-15 13-14 </t>
  </si>
  <si>
    <t xml:space="preserve"> 8: 20-14 15-13 16-12 17-11 18-10 19- 9  1- 8  2- 7  3- 6  4- 5 </t>
  </si>
  <si>
    <t xml:space="preserve"> 9:  5-20  6- 4  7- 3  8- 2  9- 1 10-19 11-18 12-17 13-16 14-15 </t>
  </si>
  <si>
    <t xml:space="preserve">10: 20-15 16-14 17-13 18-12 19-11  1-10  2- 9  3- 8  4- 7  5- 6 </t>
  </si>
  <si>
    <t xml:space="preserve">11:  6-20  7- 5  8- 4  9- 3 10- 2 11- 1 12-19 13-18 14-17 15-16 </t>
  </si>
  <si>
    <t xml:space="preserve">12: 20-16 17-15 18-14 19-13  1-12  2-11  3-10  4- 9  5- 8  6- 7 </t>
  </si>
  <si>
    <t xml:space="preserve">13:  7-20  8- 6  9- 5 10- 4 11- 3 12- 2 13- 1 14-19 15-18 16-17 </t>
  </si>
  <si>
    <t xml:space="preserve">14: 20-17 18-16 19-15  1-14  2-13  3-12  4-11  5-10  6- 9  7- 8 </t>
  </si>
  <si>
    <t xml:space="preserve">15:  8-20  9- 7 10- 6 11- 5 12- 4 13- 3 14- 2 15- 1 16-19 17-18 </t>
  </si>
  <si>
    <t xml:space="preserve">16: 20-18 19-17  1-16  2-15  3-14  4-13  5-12  6-11  7-10  8- 9 </t>
  </si>
  <si>
    <t xml:space="preserve">17:  9-20 10- 8 11- 7 12- 6 13- 5 14- 4 15- 3 16- 2 17- 1 18-19 </t>
  </si>
  <si>
    <t xml:space="preserve">18: 20-19  1-18  2-17  3-16  4-15  5-14  6-13  7-12  8-11  9-10 </t>
  </si>
  <si>
    <t>19: 10-20 11- 9 12- 8 13- 7 14- 6 15- 5 16- 4 17- 3 18- 2 19- 1</t>
  </si>
  <si>
    <t>Speelrooster voor 21 - 22 spelers</t>
  </si>
  <si>
    <t xml:space="preserve"> 1:  1-22  2-21  3-20  4-19  5-18  6-17  7-16  8-15  9-14 10-13 11-12 </t>
  </si>
  <si>
    <t xml:space="preserve"> 2: 22-12 13-11 14-10 15- 9 16- 8 17- 7 18- 6 19- 5 20- 4 21- 3  1- 2 </t>
  </si>
  <si>
    <t xml:space="preserve"> 3:  2-22  3- 1  4-21  5-20  6-19  7-18  8-17  9-16 10-15 11-14 12-13 </t>
  </si>
  <si>
    <t xml:space="preserve"> 4: 22-13 14-12 15-11 16-10 17- 9 18- 8 19- 7 20- 6 21- 5  1- 4  2- 3 </t>
  </si>
  <si>
    <t xml:space="preserve"> 5:  3-22  4- 2  5- 1  6-21  7-20  8-19  9-18 10-17 11-16 12-15 13-14 </t>
  </si>
  <si>
    <t xml:space="preserve"> 6: 22-14 15-13 16-12 17-11 18-10 19- 9 20- 8 21- 7  1- 6  2- 5  3- 4 </t>
  </si>
  <si>
    <t xml:space="preserve"> 7:  4-22  5- 3  6- 2  7- 1  8-21  9-20 10-19 11-18 12-17 13-16 14-15 </t>
  </si>
  <si>
    <t xml:space="preserve"> 8: 22-15 16-14 17-13 18-12 19-11 20-10 21- 9  1- 8  2- 7  3- 6  4- 5 </t>
  </si>
  <si>
    <t xml:space="preserve"> 9:  5-22  6- 4  7- 3  8- 2  9- 1 10-21 11-20 12-19 13-18 14-17 15-16 </t>
  </si>
  <si>
    <t xml:space="preserve">10: 22-16 17-15 18-14 19-13 20-12 21-11  1-10  2- 9  3- 8  4- 7  5- 6 </t>
  </si>
  <si>
    <t xml:space="preserve">11:  6-22  7- 5  8- 4  9- 3 10- 2 11- 1 12-21 13-20 14-19 15-18 16-17 </t>
  </si>
  <si>
    <t xml:space="preserve">12: 22-17 18-16 19-15 20-14 21-13  1-12  2-11  3-10  4- 9  5- 8  6- 7 </t>
  </si>
  <si>
    <t xml:space="preserve">13:  7-22  8- 6  9- 5 10- 4 11- 3 12- 2 13- 1 14-21 15-20 16-19 17-18 </t>
  </si>
  <si>
    <t xml:space="preserve">14: 22-18 19-17 20-16 21-15  1-14  2-13  3-12  4-11  5-10  6- 9  7- 8 </t>
  </si>
  <si>
    <t xml:space="preserve">15:  8-22  9- 7 10- 6 11- 5 12- 4 13- 3 14- 2 15- 1 16-21 17-20 18-19 </t>
  </si>
  <si>
    <t xml:space="preserve">16: 22-19 20-18 21-17  1-16  2-15  3-14  4-13  5-12  6-11  7-10  8- 9 </t>
  </si>
  <si>
    <t xml:space="preserve">17:  9-22 10- 8 11- 7 12- 6 13- 5 14- 4 15- 3 16- 2 17- 1 18-21 19-20 </t>
  </si>
  <si>
    <t xml:space="preserve">18: 22-20 21-19  1-18  2-17  3-16  4-15  5-14  6-13  7-12  8-11  9-10 </t>
  </si>
  <si>
    <t xml:space="preserve">19: 10-22 11- 9 12- 8 13- 7 14- 6 15- 5 16- 4 17- 3 18- 2 19- 1 20-21 </t>
  </si>
  <si>
    <t xml:space="preserve">20: 22-21  1-20  2-19  3-18  4-17  5-16  6-15  7-14  8-13  9-12 10-11 </t>
  </si>
  <si>
    <t>21: 11-22 12-10 13- 9 14- 8 15- 7 16- 6 17- 5 18- 4 19- 3 20- 2 21- 1</t>
  </si>
  <si>
    <t>Speelrooster voor 23 - 24 spelers</t>
  </si>
  <si>
    <t xml:space="preserve"> 1:  1-24  2-23  3-22  4-21  5-20  6-19  7-18  8-17  9-16 10-15 11-14 12-13 </t>
  </si>
  <si>
    <t xml:space="preserve"> 2: 24-13 14-12 15-11 16-10 17- 9 18- 8 19- 7 20- 6 21- 5 22- 4 23- 3  1- 2 </t>
  </si>
  <si>
    <t xml:space="preserve"> 3:  2-24  3- 1  4-23  5-22  6-21  7-20  8-19  9-18 10-17 11-16 12-15 13-14 </t>
  </si>
  <si>
    <t xml:space="preserve"> 4: 24-14 15-13 16-12 17-11 18-10 19- 9 20- 8 21- 7 22- 6 23- 5  1- 4  2- 3 </t>
  </si>
  <si>
    <t xml:space="preserve"> 5:  3-24  4- 2  5- 1  6-23  7-22  8-21  9-20 10-19 11-18 12-17 13-16 14-15 </t>
  </si>
  <si>
    <t xml:space="preserve"> 6: 24-15 16-14 17-13 18-12 19-11 20-10 21- 9 22- 8 23- 7  1- 6  2- 5  3- 4 </t>
  </si>
  <si>
    <t xml:space="preserve"> 7:  4-24  5- 3  6- 2  7- 1  8-23  9-22 10-21 11-20 12-19 13-18 14-17 15-16 </t>
  </si>
  <si>
    <t xml:space="preserve"> 8: 24-16 17-15 18-14 19-13 20-12 21-11 22-10 23- 9  1- 8  2- 7  3- 6  4- 5 </t>
  </si>
  <si>
    <t xml:space="preserve"> 9:  5-24  6- 4  7- 3  8- 2  9- 1 10-23 11-22 12-21 13-20 14-19 15-18 16-17 </t>
  </si>
  <si>
    <t xml:space="preserve">10: 24-17 18-16 19-15 20-14 21-13 22-12 23-11  1-10  2- 9  3- 8  4- 7  5- 6 </t>
  </si>
  <si>
    <t xml:space="preserve">11:  6-24  7- 5  8- 4  9- 3 10- 2 11- 1 12-23 13-22 14-21 15-20 16-19 17-18 </t>
  </si>
  <si>
    <t xml:space="preserve">12: 24-18 19-17 20-16 21-15 22-14 23-13  1-12  2-11  3-10  4- 9  5- 8  6- 7 </t>
  </si>
  <si>
    <t xml:space="preserve">13:  7-24  8- 6  9- 5 10- 4 11- 3 12- 2 13- 1 14-23 15-22 16-21 17-20 18-19 </t>
  </si>
  <si>
    <t xml:space="preserve">14: 24-19 20-18 21-17 22-16 23-15  1-14  2-13  3-12  4-11  5-10  6- 9  7- 8 </t>
  </si>
  <si>
    <t xml:space="preserve">15:  8-24  9- 7 10- 6 11- 5 12- 4 13- 3 14- 2 15- 1 16-23 17-22 18-21 19-20 </t>
  </si>
  <si>
    <t xml:space="preserve">16: 24-20 21-19 22-18 23-17  1-16  2-15  3-14  4-13  5-12  6-11  7-10  8- 9 </t>
  </si>
  <si>
    <t xml:space="preserve">17:  9-24 10- 8 11- 7 12- 6 13- 5 14- 4 15- 3 16- 2 17- 1 18-23 19-22 20-21 </t>
  </si>
  <si>
    <t xml:space="preserve">18: 24-21 22-20 23-19  1-18  2-17  3-16  4-15  5-14  6-13  7-12  8-11  9-10 </t>
  </si>
  <si>
    <t xml:space="preserve">19: 10-24 11- 9 12- 8 13- 7 14- 6 15- 5 16- 4 17- 3 18- 2 19- 1 20-23 21-22 </t>
  </si>
  <si>
    <t xml:space="preserve">20: 24-22 23-21  1-20  2-19  3-18  4-17  5-16  6-15  7-14  8-13  9-12 10-11 </t>
  </si>
  <si>
    <t xml:space="preserve">21: 11-24 12-10 13- 9 14- 8 15- 7 16- 6 17- 5 18- 4 19- 3 20- 2 21- 1 22-23 </t>
  </si>
  <si>
    <t xml:space="preserve">22: 24-23  1-22  2-21  3-20  4-19  5-18  6-17  7-16  8-15  9-14 10-13 11-12 </t>
  </si>
  <si>
    <t>23: 12-24 13-11 14-10 15- 9 16- 8 17- 7 18- 6 19- 5 20- 4 21- 3 22- 2 23- 1</t>
  </si>
  <si>
    <t>Speelrooster voor 25 - 26 spelers</t>
  </si>
  <si>
    <t xml:space="preserve"> 1:  1-26  2-25  3-24  4-23  5-22  6-21  7-20  8-19  9-18 10-17 11-16 12-15 13-14 </t>
  </si>
  <si>
    <t xml:space="preserve"> 2: 26-14 15-13 16-12 17-11 18-10 19- 9 20- 8 21- 7 22- 6 23- 5 24- 4 25- 3  1- 2 </t>
  </si>
  <si>
    <t xml:space="preserve"> 3:  2-26  3- 1  4-25  5-24  6-23  7-22  8-21  9-20 10-19 11-18 12-17 13-16 14-15 </t>
  </si>
  <si>
    <t xml:space="preserve"> 4: 26-15 16-14 17-13 18-12 19-11 20-10 21- 9 22- 8 23- 7 24- 6 25- 5  1- 4  2- 3 </t>
  </si>
  <si>
    <t xml:space="preserve"> 5:  3-26  4- 2  5- 1  6-25  7-24  8-23  9-22 10-21 11-20 12-19 13-18 14-17 15-16 </t>
  </si>
  <si>
    <t xml:space="preserve"> 6: 26-16 17-15 18-14 19-13 20-12 21-11 22-10 23- 9 24- 8 25- 7  1- 6  2- 5  3- 4 </t>
  </si>
  <si>
    <t xml:space="preserve"> 7:  4-26  5- 3  6- 2  7- 1  8-25  9-24 10-23 11-22 12-21 13-20 14-19 15-18 16-17 </t>
  </si>
  <si>
    <t xml:space="preserve"> 8: 26-17 18-16 19-15 20-14 21-13 22-12 23-11 24-10 25- 9  1- 8  2- 7  3- 6  4- 5 </t>
  </si>
  <si>
    <t xml:space="preserve"> 9:  5-26  6- 4  7- 3  8- 2  9- 1 10-25 11-24 12-23 13-22 14-21 15-20 16-19 17-18 </t>
  </si>
  <si>
    <t xml:space="preserve">10: 26-18 19-17 20-16 21-15 22-14 23-13 24-12 25-11  1-10  2- 9  3- 8  4- 7  5- 6 </t>
  </si>
  <si>
    <t xml:space="preserve">11:  6-26  7- 5  8- 4  9- 3 10- 2 11- 1 12-25 13-24 14-23 15-22 16-21 17-20 18-19 </t>
  </si>
  <si>
    <t xml:space="preserve">12: 26-19 20-18 21-17 22-16 23-15 24-14 25-13  1-12  2-11  3-10  4- 9  5- 8  6- 7 </t>
  </si>
  <si>
    <t xml:space="preserve">13:  7-26  8- 6  9- 5 10- 4 11- 3 12- 2 13- 1 14-25 15-24 16-23 17-22 18-21 19-20 </t>
  </si>
  <si>
    <t xml:space="preserve">14: 26-20 21-19 22-18 23-17 24-16 25-15  1-14  2-13  3-12  4-11  5-10  6- 9  7- 8 </t>
  </si>
  <si>
    <t xml:space="preserve">15:  8-26  9- 7 10- 6 11- 5 12- 4 13- 3 14- 2 15- 1 16-25 17-24 18-23 19-22 20-21 </t>
  </si>
  <si>
    <t xml:space="preserve">16: 26-21 22-20 23-19 24-18 25-17  1-16  2-15  3-14  4-13  5-12  6-11  7-10  8- 9 </t>
  </si>
  <si>
    <t xml:space="preserve">17:  9-26 10- 8 11- 7 12- 6 13- 5 14- 4 15- 3 16- 2 17- 1 18-25 19-24 20-23 21-22 </t>
  </si>
  <si>
    <t xml:space="preserve">18: 26-22 23-21 24-20 25-19  1-18  2-17  3-16  4-15  5-14  6-13  7-12  8-11  9-10 </t>
  </si>
  <si>
    <t xml:space="preserve">19: 10-26 11- 9 12- 8 13- 7 14- 6 15- 5 16- 4 17- 3 18- 2 19- 1 20-25 21-24 22-23 </t>
  </si>
  <si>
    <t xml:space="preserve">20: 26-23 24-22 25-21  1-20  2-19  3-18  4-17  5-16  6-15  7-14  8-13  9-12 10-11 </t>
  </si>
  <si>
    <t xml:space="preserve">21: 11-26 12-10 13- 9 14- 8 15- 7 16- 6 17- 5 18- 4 19- 3 20- 2 21- 1 22-25 23-24 </t>
  </si>
  <si>
    <t xml:space="preserve">22: 26-24 25-23  1-22  2-21  3-20  4-19  5-18  6-17  7-16  8-15  9-14 10-13 11-12 </t>
  </si>
  <si>
    <t xml:space="preserve">23: 12-26 13-11 14-10 15- 9 16- 8 17- 7 18- 6 19- 5 20- 4 21- 3 22- 2 23- 1 24-25 </t>
  </si>
  <si>
    <t xml:space="preserve">24: 26-25  1-24  2-23  3-22  4-21  5-20  6-19  7-18  8-17  9-16 10-15 11-14 12-13 </t>
  </si>
  <si>
    <t>25: 13-26 14-12 15-11 16-10 17- 9 18- 8 19- 7 20- 6 21- 5 22- 4 23- 3 24- 2 25- 1</t>
  </si>
  <si>
    <t>Speelrooster voor 27 - 28 spelers</t>
  </si>
  <si>
    <t xml:space="preserve"> 1:  1-28  2-27  3-26  4-25  5-24  6-23  7-22  8-21  9-20 10-19 11-18 12-17 13-16 14-15 </t>
  </si>
  <si>
    <t xml:space="preserve"> 2: 28-15 16-14 17-13 18-12 19-11 20-10 21- 9 22- 8 23- 7 24- 6 25- 5 26- 4 27- 3  1- 2 </t>
  </si>
  <si>
    <t xml:space="preserve"> 3:  2-28  3- 1  4-27  5-26  6-25  7-24  8-23  9-22 10-21 11-20 12-19 13-18 14-17 15-16 </t>
  </si>
  <si>
    <t xml:space="preserve"> 4: 28-16 17-15 18-14 19-13 20-12 21-11 22-10 23- 9 24- 8 25- 7 26- 6 27- 5  1- 4  2- 3 </t>
  </si>
  <si>
    <t xml:space="preserve"> 5:  3-28  4- 2  5- 1  6-27  7-26  8-25  9-24 10-23 11-22 12-21 13-20 14-19 15-18 16-17 </t>
  </si>
  <si>
    <t xml:space="preserve"> 6: 28-17 18-16 19-15 20-14 21-13 22-12 23-11 24-10 25- 9 26- 8 27- 7  1- 6  2- 5  3- 4 </t>
  </si>
  <si>
    <t xml:space="preserve"> 7:  4-28  5- 3  6- 2  7- 1  8-27  9-26 10-25 11-24 12-23 13-22 14-21 15-20 16-19 17-18 </t>
  </si>
  <si>
    <t xml:space="preserve"> 8: 28-18 19-17 20-16 21-15 22-14 23-13 24-12 25-11 26-10 27- 9  1- 8  2- 7  3- 6  4- 5 </t>
  </si>
  <si>
    <t xml:space="preserve"> 9:  5-28  6- 4  7- 3  8- 2  9- 1 10-27 11-26 12-25 13-24 14-23 15-22 16-21 17-20 18-19 </t>
  </si>
  <si>
    <t xml:space="preserve">10: 28-19 20-18 21-17 22-16 23-15 24-14 25-13 26-12 27-11  1-10  2- 9  3- 8  4- 7  5- 6 </t>
  </si>
  <si>
    <t xml:space="preserve">11:  6-28  7- 5  8- 4  9- 3 10- 2 11- 1 12-27 13-26 14-25 15-24 16-23 17-22 18-21 19-20 </t>
  </si>
  <si>
    <t xml:space="preserve">12: 28-20 21-19 22-18 23-17 24-16 25-15 26-14 27-13  1-12  2-11  3-10  4- 9  5- 8  6- 7 </t>
  </si>
  <si>
    <t xml:space="preserve">13:  7-28  8- 6  9- 5 10- 4 11- 3 12- 2 13- 1 14-27 15-26 16-25 17-24 18-23 19-22 20-21 </t>
  </si>
  <si>
    <t xml:space="preserve">14: 28-21 22-20 23-19 24-18 25-17 26-16 27-15  1-14  2-13  3-12  4-11  5-10  6- 9  7- 8 </t>
  </si>
  <si>
    <t xml:space="preserve">15:  8-28  9- 7 10- 6 11- 5 12- 4 13- 3 14- 2 15- 1 16-27 17-26 18-25 19-24 20-23 21-22 </t>
  </si>
  <si>
    <t xml:space="preserve">16: 28-22 23-21 24-20 25-19 26-18 27-17  1-16  2-15  3-14  4-13  5-12  6-11  7-10  8- 9 </t>
  </si>
  <si>
    <t xml:space="preserve">17:  9-28 10- 8 11- 7 12- 6 13- 5 14- 4 15- 3 16- 2 17- 1 18-27 19-26 20-25 21-24 22-23 </t>
  </si>
  <si>
    <t xml:space="preserve">18: 28-23 24-22 25-21 26-20 27-19  1-18  2-17  3-16  4-15  5-14  6-13  7-12  8-11  9-10 </t>
  </si>
  <si>
    <t xml:space="preserve">19: 10-28 11- 9 12- 8 13- 7 14- 6 15- 5 16- 4 17- 3 18- 2 19- 1 20-27 21-26 22-25 23-24 </t>
  </si>
  <si>
    <t xml:space="preserve">20: 28-24 25-23 26-22 27-21  1-20  2-19  3-18  4-17  5-16  6-15  7-14  8-13  9-12 10-11 </t>
  </si>
  <si>
    <t xml:space="preserve">21: 11-28 12-10 13- 9 14- 8 15- 7 16- 6 17- 5 18- 4 19- 3 20- 2 21- 1 22-27 23-26 24-25 </t>
  </si>
  <si>
    <t xml:space="preserve">22: 28-25 26-24 27-23  1-22  2-21  3-20  4-19  5-18  6-17  7-16  8-15  9-14 10-13 11-12 </t>
  </si>
  <si>
    <t xml:space="preserve">23: 12-28 13-11 14-10 15- 9 16- 8 17- 7 18- 6 19- 5 20- 4 21- 3 22- 2 23- 1 24-27 25-26 </t>
  </si>
  <si>
    <t xml:space="preserve">24: 28-26 27-25  1-24  2-23  3-22  4-21  5-20  6-19  7-18  8-17  9-16 10-15 11-14 12-13 </t>
  </si>
  <si>
    <t xml:space="preserve">25: 13-28 14-12 15-11 16-10 17- 9 18- 8 19- 7 20- 6 21- 5 22- 4 23- 3 24- 2 25- 1 26-27 </t>
  </si>
  <si>
    <t xml:space="preserve">26: 28-27  1-26  2-25  3-24  4-23  5-22  6-21  7-20  8-19  9-18 10-17 11-16 12-15 13-14 </t>
  </si>
  <si>
    <t>27: 14-28 15-13 16-12 17-11 18-10 19- 9 20- 8 21- 7 22- 6 23- 5 24- 4 25- 3 26- 2 27- 1</t>
  </si>
  <si>
    <t>Speelrooster voor 29 - 30 spelers</t>
  </si>
  <si>
    <t xml:space="preserve"> 1:  1-30  2-29  3-28  4-27  5-26  6-25  7-24  8-23  9-22 10-21 11-20 12-19 13-18 14-17 15-16 </t>
  </si>
  <si>
    <t xml:space="preserve"> 2: 30-16 17-15 18-14 19-13 20-12 21-11 22-10 23- 9 24- 8 25- 7 26- 6 27- 5 28- 4 29- 3  1- 2 </t>
  </si>
  <si>
    <t xml:space="preserve"> 3:  2-30  3- 1  4-29  5-28  6-27  7-26  8-25  9-24 10-23 11-22 12-21 13-20 14-19 15-18 16-17 </t>
  </si>
  <si>
    <t xml:space="preserve"> 4: 30-17 18-16 19-15 20-14 21-13 22-12 23-11 24-10 25- 9 26- 8 27- 7 28- 6 29- 5  1- 4  2- 3 </t>
  </si>
  <si>
    <t xml:space="preserve"> 5:  3-30  4- 2  5- 1  6-29  7-28  8-27  9-26 10-25 11-24 12-23 13-22 14-21 15-20 16-19 17-18 </t>
  </si>
  <si>
    <t xml:space="preserve"> 6: 30-18 19-17 20-16 21-15 22-14 23-13 24-12 25-11 26-10 27- 9 28- 8 29- 7  1- 6  2- 5  3- 4 </t>
  </si>
  <si>
    <t xml:space="preserve"> 7:  4-30  5- 3  6- 2  7- 1  8-29  9-28 10-27 11-26 12-25 13-24 14-23 15-22 16-21 17-20 18-19 </t>
  </si>
  <si>
    <t xml:space="preserve"> 8: 30-19 20-18 21-17 22-16 23-15 24-14 25-13 26-12 27-11 28-10 29- 9  1- 8  2- 7  3- 6  4- 5 </t>
  </si>
  <si>
    <t xml:space="preserve"> 9:  5-30  6- 4  7- 3  8- 2  9- 1 10-29 11-28 12-27 13-26 14-25 15-24 16-23 17-22 18-21 19-20 </t>
  </si>
  <si>
    <t xml:space="preserve">10: 30-20 21-19 22-18 23-17 24-16 25-15 26-14 27-13 28-12 29-11  1-10  2- 9  3- 8  4- 7  5- 6 </t>
  </si>
  <si>
    <t xml:space="preserve">11:  6-30  7- 5  8- 4  9- 3 10- 2 11- 1 12-29 13-28 14-27 15-26 16-25 17-24 18-23 19-22 20-21 </t>
  </si>
  <si>
    <t xml:space="preserve">12: 30-21 22-20 23-19 24-18 25-17 26-16 27-15 28-14 29-13  1-12  2-11  3-10  4- 9  5- 8  6- 7 </t>
  </si>
  <si>
    <t xml:space="preserve">13:  7-30  8- 6  9- 5 10- 4 11- 3 12- 2 13- 1 14-29 15-28 16-27 17-26 18-25 19-24 20-23 21-22 </t>
  </si>
  <si>
    <t xml:space="preserve">14: 30-22 23-21 24-20 25-19 26-18 27-17 28-16 29-15  1-14  2-13  3-12  4-11  5-10  6- 9  7- 8 </t>
  </si>
  <si>
    <t xml:space="preserve">15:  8-30  9- 7 10- 6 11- 5 12- 4 13- 3 14- 2 15- 1 16-29 17-28 18-27 19-26 20-25 21-24 22-23 </t>
  </si>
  <si>
    <t xml:space="preserve">16: 30-23 24-22 25-21 26-20 27-19 28-18 29-17  1-16  2-15  3-14  4-13  5-12  6-11  7-10  8- 9 </t>
  </si>
  <si>
    <t xml:space="preserve">17:  9-30 10- 8 11- 7 12- 6 13- 5 14- 4 15- 3 16- 2 17- 1 18-29 19-28 20-27 21-26 22-25 23-24 </t>
  </si>
  <si>
    <t xml:space="preserve">18: 30-24 25-23 26-22 27-21 28-20 29-19  1-18  2-17  3-16  4-15  5-14  6-13  7-12  8-11  9-10 </t>
  </si>
  <si>
    <t xml:space="preserve">19: 10-30 11- 9 12- 8 13- 7 14- 6 15- 5 16- 4 17- 3 18- 2 19- 1 20-29 21-28 22-27 23-26 24-25 </t>
  </si>
  <si>
    <t xml:space="preserve">20: 30-25 26-24 27-23 28-22 29-21  1-20  2-19  3-18  4-17  5-16  6-15  7-14  8-13  9-12 10-11 </t>
  </si>
  <si>
    <t xml:space="preserve">21: 11-30 12-10 13- 9 14- 8 15- 7 16- 6 17- 5 18- 4 19- 3 20- 2 21- 1 22-29 23-28 24-27 25-26 </t>
  </si>
  <si>
    <t xml:space="preserve">22: 30-26 27-25 28-24 29-23  1-22  2-21  3-20  4-19  5-18  6-17  7-16  8-15  9-14 10-13 11-12 </t>
  </si>
  <si>
    <t xml:space="preserve">23: 12-30 13-11 14-10 15- 9 16- 8 17- 7 18- 6 19- 5 20- 4 21- 3 22- 2 23- 1 24-29 25-28 26-27 </t>
  </si>
  <si>
    <t xml:space="preserve">24: 30-27 28-26 29-25  1-24  2-23  3-22  4-21  5-20  6-19  7-18  8-17  9-16 10-15 11-14 12-13 </t>
  </si>
  <si>
    <t xml:space="preserve">25: 13-30 14-12 15-11 16-10 17- 9 18- 8 19- 7 20- 6 21- 5 22- 4 23- 3 24- 2 25- 1 26-29 27-28 </t>
  </si>
  <si>
    <t xml:space="preserve">26: 30-28 29-27  1-26  2-25  3-24  4-23  5-22  6-21  7-20  8-19  9-18 10-17 11-16 12-15 13-14 </t>
  </si>
  <si>
    <t xml:space="preserve">27: 14-30 15-13 16-12 17-11 18-10 19- 9 20- 8 21- 7 22- 6 23- 5 24- 4 25- 3 26- 2 27- 1 28-29 </t>
  </si>
  <si>
    <t xml:space="preserve">28: 30-29  1-28  2-27  3-26  4-25  5-24  6-23  7-22  8-21  9-20 10-19 11-18 12-17 13-16 14-15 </t>
  </si>
  <si>
    <t>29: 15-30 16-14 17-13 18-12 19-11 20-10 21- 9 22- 8 23- 7 24- 6 25- 5 26- 4 27- 3 28- 2 29- 1</t>
  </si>
  <si>
    <t>https://www.bommeltje.nl/website/biljarten/speelroosters/</t>
  </si>
  <si>
    <t>x</t>
  </si>
  <si>
    <t xml:space="preserve"> A:  A-V  B-U  C-T  D-S  E-R  F-Q  G-P  H-O  I-N J-M K-L </t>
  </si>
  <si>
    <t xml:space="preserve"> B: V-L M-K N-J O- I P- H Q- G R- F S- E T- D U- C  A- B </t>
  </si>
  <si>
    <t xml:space="preserve"> C:  B-V  C- A  D-U  E-T  F-S  G-R  H-Q  I-P J-O K-N L-M </t>
  </si>
  <si>
    <t xml:space="preserve"> D: V-M N-L O-K P-J Q- I R- H S- G T- F U- E  A- D  B- C </t>
  </si>
  <si>
    <t xml:space="preserve"> E:  C-V  D- B  E- A  F-U  G-T  H-S  I-R J-Q K-P L-O M-N </t>
  </si>
  <si>
    <t xml:space="preserve"> F: V-N O-M P-L Q-K R-J S- I T- H U- G  A- F  B- E  C- D </t>
  </si>
  <si>
    <t xml:space="preserve"> G:  D-V  E- C  F- B  G- A  H-U  I-T J-S K-R L-Q M-P N-O </t>
  </si>
  <si>
    <t xml:space="preserve"> H: V-O P-N Q-M R-L S-K T-J U- I  A- H  B- G  C- F  D- E </t>
  </si>
  <si>
    <t xml:space="preserve"> I:  E-V  F- D  G- C  H- B  I- A J-U K-T L-S M-R N-Q O-P </t>
  </si>
  <si>
    <t xml:space="preserve">J: V-P Q-O R-N S-M T-L U-K  A-J  B- I  C- H  D- G  E- F </t>
  </si>
  <si>
    <t xml:space="preserve">K:  F-V  G- E  H- D  I- C J- B K- A L-U M-T N-S O-R P-Q </t>
  </si>
  <si>
    <t xml:space="preserve">L: V-Q R-P S-O T-N U-M  A-L  B-K  C-J  D- I  E- H  F- G </t>
  </si>
  <si>
    <t xml:space="preserve">M:  G-V  H- F  I- E J- D K- C L- B M- A N-U O-T P-S Q-R </t>
  </si>
  <si>
    <t xml:space="preserve">N: V-R S-Q T-P U-O  A-N  B-M  C-L  D-K  E-J  F- I  G- H </t>
  </si>
  <si>
    <t xml:space="preserve">O:  H-V  I- G J- F K- E L- D M- C N- B O- A P-U Q-T R-S </t>
  </si>
  <si>
    <t xml:space="preserve">P: V-S T-R U-Q  A-P  B-O  C-N  D-M  E-L  F-K  G-J  H- I </t>
  </si>
  <si>
    <t xml:space="preserve">Q:  I-V J- H K- G L- F M- E N- D O- C P- B Q- A R-U S-T </t>
  </si>
  <si>
    <t xml:space="preserve">R: V-T U-S  A-R  B-Q  C-P  D-O  E-N  F-M  G-L  H-K  I-J </t>
  </si>
  <si>
    <t xml:space="preserve">S: J-V K- I L- H M- G N- F O- E P- D Q- C R- B S- A T-U </t>
  </si>
  <si>
    <t xml:space="preserve">T: V-U  A-T  B-S  C-R  D-Q  E-P  F-O  G-N  H-M  I-L J-K </t>
  </si>
  <si>
    <t>U: K-V L-J M- I N- H O- G P- F Q- E R- D S- C T- B U- A</t>
  </si>
  <si>
    <t>21  of 22 personen</t>
  </si>
  <si>
    <t>te maken caramboles</t>
  </si>
  <si>
    <t>gem</t>
  </si>
  <si>
    <t>Altena, Albert Jan (21)</t>
  </si>
  <si>
    <t>Bolks, Harry (16)</t>
  </si>
  <si>
    <t>Eggengoor, Hilbert (18)</t>
  </si>
  <si>
    <t>Flier, Jan (25)</t>
  </si>
  <si>
    <t>Godeke, Gerrit (16)</t>
  </si>
  <si>
    <t>Hankamp, Dick (19)</t>
  </si>
  <si>
    <t>Hankamp, Eddy (33)</t>
  </si>
  <si>
    <t>Holtvlüwer, Jan Henk (25)</t>
  </si>
  <si>
    <t>Lubbers, Bert (17)</t>
  </si>
  <si>
    <t>Meulenkamp, Arjan (22)</t>
  </si>
  <si>
    <t>Meulenkamp, Bernhard (19)</t>
  </si>
  <si>
    <t>Muis, Johannes (17)</t>
  </si>
  <si>
    <t>Ravenshorst, Marinus (18)</t>
  </si>
  <si>
    <t>Reinders, Henk (23)</t>
  </si>
  <si>
    <t>Timmerman, Hans (27)</t>
  </si>
  <si>
    <t>Tromer, Ad (23)</t>
  </si>
  <si>
    <t>Veneberg, Dick (22)</t>
  </si>
  <si>
    <t>Veneman, Henk (19)</t>
  </si>
  <si>
    <t>Wind, Arie (43)</t>
  </si>
  <si>
    <t>Bakker, Willem (17)</t>
  </si>
  <si>
    <t>Ekkel, Mans (25)</t>
  </si>
  <si>
    <t>vrij</t>
  </si>
  <si>
    <t>21 spelers x 20 wedstrijden is 210 partijen</t>
  </si>
  <si>
    <t>speler 1</t>
  </si>
  <si>
    <t>speler 2</t>
  </si>
  <si>
    <t>speler 3</t>
  </si>
  <si>
    <t>speler 4</t>
  </si>
  <si>
    <t>speler 5</t>
  </si>
  <si>
    <t>speler 6</t>
  </si>
  <si>
    <t>speler 7</t>
  </si>
  <si>
    <t>speler 8</t>
  </si>
  <si>
    <t>speler 9</t>
  </si>
  <si>
    <t>speler 10</t>
  </si>
  <si>
    <t>speler 11</t>
  </si>
  <si>
    <t>speler 12</t>
  </si>
  <si>
    <t>speler 13</t>
  </si>
  <si>
    <t>speler 14</t>
  </si>
  <si>
    <t>speler 15</t>
  </si>
  <si>
    <t>speler 16</t>
  </si>
  <si>
    <t>speler 17</t>
  </si>
  <si>
    <t>speler 18</t>
  </si>
  <si>
    <t>speler 19</t>
  </si>
  <si>
    <t>speler 20</t>
  </si>
  <si>
    <t>speler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</si>
</sst>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13]d/mmm/yy;@"/>
    <numFmt numFmtId="165" formatCode="d/m;@"/>
  </numFmts>
  <fonts count="24" x14ac:knownFonts="1">
    <font>
      <sz val="11"/>
      <color theme="1"/>
      <name val="Calibri"/>
      <family val="2"/>
      <scheme val="minor"/>
    </font>
    <font>
      <sz val="8"/>
      <name val="Calibri"/>
      <family val="2"/>
    </font>
    <font>
      <b/>
      <sz val="22"/>
      <name val="Arial"/>
      <family val="2"/>
    </font>
    <font>
      <b/>
      <sz val="26"/>
      <name val="Arial"/>
      <family val="2"/>
    </font>
    <font>
      <b/>
      <sz val="14"/>
      <name val="Arial"/>
      <family val="2"/>
    </font>
    <font>
      <sz val="11"/>
      <color theme="1"/>
      <name val="Calibri"/>
      <family val="2"/>
      <scheme val="minor"/>
    </font>
    <font>
      <b/>
      <sz val="11"/>
      <color theme="1"/>
      <name val="Calibri"/>
      <family val="2"/>
      <scheme val="minor"/>
    </font>
    <font>
      <b/>
      <sz val="18"/>
      <color theme="1"/>
      <name val="Calibri"/>
      <family val="2"/>
      <scheme val="minor"/>
    </font>
    <font>
      <sz val="10"/>
      <color rgb="FF333333"/>
      <name val="Consolas"/>
      <family val="3"/>
    </font>
    <font>
      <b/>
      <u/>
      <sz val="14"/>
      <color theme="1"/>
      <name val="Calibri"/>
      <family val="2"/>
      <scheme val="minor"/>
    </font>
    <font>
      <u/>
      <sz val="11"/>
      <color theme="1"/>
      <name val="Calibri"/>
      <family val="2"/>
      <scheme val="minor"/>
    </font>
    <font>
      <b/>
      <sz val="11"/>
      <color theme="1"/>
      <name val="Arial"/>
      <family val="2"/>
    </font>
    <font>
      <sz val="26"/>
      <color theme="1"/>
      <name val="Calibri"/>
      <family val="2"/>
      <scheme val="minor"/>
    </font>
    <font>
      <b/>
      <sz val="20"/>
      <color theme="0"/>
      <name val="Calibri"/>
      <family val="2"/>
      <scheme val="minor"/>
    </font>
    <font>
      <b/>
      <sz val="24"/>
      <color theme="1"/>
      <name val="Calibri"/>
      <family val="2"/>
      <scheme val="minor"/>
    </font>
    <font>
      <sz val="48"/>
      <color theme="1"/>
      <name val="Calibri"/>
      <family val="2"/>
      <scheme val="minor"/>
    </font>
    <font>
      <sz val="18"/>
      <color theme="1"/>
      <name val="Calibri"/>
      <family val="2"/>
      <scheme val="minor"/>
    </font>
    <font>
      <b/>
      <sz val="10"/>
      <color rgb="FF333333"/>
      <name val="Consolas"/>
      <family val="3"/>
    </font>
    <font>
      <sz val="16"/>
      <color rgb="FF333333"/>
      <name val="Arial"/>
      <family val="2"/>
    </font>
    <font>
      <sz val="10"/>
      <color rgb="FF333333"/>
      <name val="Arial"/>
      <family val="2"/>
    </font>
    <font>
      <b/>
      <sz val="16"/>
      <color rgb="FFFF0000"/>
      <name val="Calibri"/>
      <family val="2"/>
      <scheme val="minor"/>
    </font>
    <font>
      <b/>
      <sz val="11"/>
      <name val="Calibri"/>
      <family val="2"/>
      <scheme val="minor"/>
    </font>
    <font>
      <b/>
      <sz val="11"/>
      <color rgb="FFFF0000"/>
      <name val="Calibri"/>
      <family val="2"/>
      <scheme val="minor"/>
    </font>
    <font>
      <sz val="11"/>
      <name val="Calibri"/>
      <family val="2"/>
      <scheme val="minor"/>
    </font>
  </fonts>
  <fills count="10">
    <fill>
      <patternFill patternType="none"/>
    </fill>
    <fill>
      <patternFill patternType="gray125"/>
    </fill>
    <fill>
      <patternFill patternType="solid">
        <fgColor theme="6"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FFCC00"/>
        <bgColor indexed="64"/>
      </patternFill>
    </fill>
    <fill>
      <patternFill patternType="solid">
        <fgColor theme="4" tint="0.59999389629810485"/>
        <bgColor indexed="64"/>
      </patternFill>
    </fill>
    <fill>
      <patternFill patternType="solid">
        <fgColor rgb="FFFFFF00"/>
        <bgColor indexed="64"/>
      </patternFill>
    </fill>
  </fills>
  <borders count="22">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CCCCCC"/>
      </left>
      <right style="medium">
        <color rgb="FFCCCCCC"/>
      </right>
      <top style="medium">
        <color rgb="FFCCCCCC"/>
      </top>
      <bottom style="medium">
        <color rgb="FFCCCCCC"/>
      </bottom>
      <diagonal/>
    </border>
  </borders>
  <cellStyleXfs count="2">
    <xf numFmtId="0" fontId="0" fillId="0" borderId="0"/>
    <xf numFmtId="9" fontId="5" fillId="0" borderId="0" applyFont="0" applyFill="0" applyBorder="0" applyAlignment="0" applyProtection="0"/>
  </cellStyleXfs>
  <cellXfs count="107">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6" fillId="0" borderId="0" xfId="0" applyFont="1" applyAlignment="1">
      <alignment horizontal="center"/>
    </xf>
    <xf numFmtId="0" fontId="0" fillId="0" borderId="0" xfId="0"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6" xfId="0" applyBorder="1"/>
    <xf numFmtId="0" fontId="6" fillId="0" borderId="6" xfId="0" applyFont="1" applyBorder="1" applyAlignment="1">
      <alignment horizontal="center" textRotation="90"/>
    </xf>
    <xf numFmtId="165" fontId="6" fillId="0" borderId="6" xfId="0" applyNumberFormat="1" applyFont="1" applyBorder="1" applyAlignment="1">
      <alignment horizontal="center"/>
    </xf>
    <xf numFmtId="1" fontId="6" fillId="0" borderId="0" xfId="0" applyNumberFormat="1" applyFont="1" applyAlignment="1">
      <alignment horizontal="center"/>
    </xf>
    <xf numFmtId="0" fontId="6" fillId="0" borderId="0" xfId="0" applyFont="1" applyAlignment="1">
      <alignment horizontal="left"/>
    </xf>
    <xf numFmtId="2" fontId="0" fillId="0" borderId="0" xfId="0" applyNumberFormat="1"/>
    <xf numFmtId="0" fontId="0" fillId="0" borderId="21" xfId="0" applyBorder="1" applyAlignment="1">
      <alignment horizontal="left" vertical="center" indent="1"/>
    </xf>
    <xf numFmtId="0" fontId="17" fillId="0" borderId="21" xfId="0" applyFont="1" applyBorder="1" applyAlignment="1">
      <alignment horizontal="left" vertical="center" indent="1"/>
    </xf>
    <xf numFmtId="0" fontId="8" fillId="0" borderId="21" xfId="0" applyFont="1" applyBorder="1" applyAlignment="1">
      <alignment horizontal="left" vertical="center" indent="1"/>
    </xf>
    <xf numFmtId="0" fontId="18" fillId="0" borderId="0" xfId="0" applyFont="1" applyAlignment="1">
      <alignment horizontal="left" vertical="center" wrapText="1"/>
    </xf>
    <xf numFmtId="0" fontId="0" fillId="0" borderId="0" xfId="0" applyAlignment="1">
      <alignment vertical="center" wrapText="1"/>
    </xf>
    <xf numFmtId="0" fontId="19" fillId="0" borderId="0" xfId="0" applyFont="1" applyAlignment="1">
      <alignment vertical="center" wrapText="1"/>
    </xf>
    <xf numFmtId="2" fontId="0" fillId="6" borderId="6" xfId="0" applyNumberFormat="1" applyFill="1" applyBorder="1" applyAlignment="1" applyProtection="1">
      <alignment horizontal="center"/>
    </xf>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0" fontId="7" fillId="0" borderId="0" xfId="0" applyFont="1" applyAlignment="1" applyProtection="1">
      <alignment horizontal="left"/>
      <protection locked="0"/>
    </xf>
    <xf numFmtId="0" fontId="7" fillId="0" borderId="0" xfId="0" applyFont="1" applyAlignment="1" applyProtection="1">
      <alignment horizontal="center" vertical="center"/>
      <protection locked="0"/>
    </xf>
    <xf numFmtId="0" fontId="0" fillId="0" borderId="0" xfId="0" applyAlignment="1" applyProtection="1">
      <alignment horizontal="center" wrapText="1"/>
      <protection locked="0"/>
    </xf>
    <xf numFmtId="164" fontId="6" fillId="7" borderId="0" xfId="0" applyNumberFormat="1" applyFont="1" applyFill="1" applyAlignment="1" applyProtection="1">
      <alignment horizontal="center" vertical="center"/>
      <protection locked="0"/>
    </xf>
    <xf numFmtId="0" fontId="6" fillId="7" borderId="0" xfId="0" applyNumberFormat="1" applyFont="1" applyFill="1" applyAlignment="1" applyProtection="1">
      <alignment horizontal="center" vertical="center" wrapText="1"/>
      <protection locked="0"/>
    </xf>
    <xf numFmtId="0" fontId="0" fillId="5" borderId="0" xfId="0" applyFill="1" applyAlignment="1" applyProtection="1">
      <alignment horizontal="center" vertical="center" textRotation="90"/>
      <protection locked="0"/>
    </xf>
    <xf numFmtId="0" fontId="0" fillId="0" borderId="0" xfId="0" applyAlignment="1" applyProtection="1">
      <alignment horizontal="center" vertical="center" textRotation="90"/>
      <protection locked="0"/>
    </xf>
    <xf numFmtId="0" fontId="0" fillId="4" borderId="0" xfId="0" applyFill="1" applyAlignment="1" applyProtection="1">
      <alignment horizontal="center" vertical="center" textRotation="90"/>
      <protection locked="0"/>
    </xf>
    <xf numFmtId="0" fontId="9" fillId="0" borderId="0" xfId="0" applyFont="1" applyAlignment="1" applyProtection="1">
      <alignment horizontal="center" vertical="center"/>
      <protection locked="0"/>
    </xf>
    <xf numFmtId="0" fontId="6" fillId="0" borderId="0" xfId="0" applyFont="1" applyAlignment="1" applyProtection="1">
      <alignment horizontal="center"/>
      <protection locked="0"/>
    </xf>
    <xf numFmtId="164" fontId="0" fillId="0" borderId="0" xfId="0" applyNumberFormat="1" applyAlignment="1" applyProtection="1">
      <alignment horizontal="center"/>
      <protection locked="0"/>
    </xf>
    <xf numFmtId="2" fontId="0" fillId="0" borderId="0" xfId="0" applyNumberFormat="1" applyAlignment="1" applyProtection="1">
      <alignment horizontal="center"/>
      <protection locked="0"/>
    </xf>
    <xf numFmtId="0" fontId="0" fillId="6" borderId="0" xfId="0" applyFill="1" applyAlignment="1" applyProtection="1">
      <alignment horizontal="center"/>
      <protection locked="0"/>
    </xf>
    <xf numFmtId="164" fontId="0" fillId="6" borderId="0" xfId="0" applyNumberFormat="1" applyFill="1" applyAlignment="1" applyProtection="1">
      <alignment horizontal="center"/>
      <protection locked="0"/>
    </xf>
    <xf numFmtId="0" fontId="0" fillId="6" borderId="0" xfId="0" applyNumberFormat="1" applyFill="1" applyAlignment="1" applyProtection="1">
      <alignment horizontal="center"/>
      <protection locked="0"/>
    </xf>
    <xf numFmtId="0" fontId="0" fillId="6" borderId="0" xfId="0" applyFill="1" applyProtection="1">
      <protection locked="0"/>
    </xf>
    <xf numFmtId="0" fontId="0" fillId="6" borderId="6" xfId="0" applyFill="1" applyBorder="1" applyAlignment="1" applyProtection="1">
      <alignment horizontal="center"/>
      <protection locked="0"/>
    </xf>
    <xf numFmtId="0" fontId="8" fillId="0" borderId="0" xfId="0" applyFont="1" applyBorder="1" applyAlignment="1" applyProtection="1">
      <alignment horizontal="left" vertical="center" indent="1"/>
      <protection locked="0"/>
    </xf>
    <xf numFmtId="49" fontId="0" fillId="0" borderId="0" xfId="0" applyNumberFormat="1" applyProtection="1">
      <protection locked="0"/>
    </xf>
    <xf numFmtId="0" fontId="0" fillId="3" borderId="1" xfId="0" applyFill="1" applyBorder="1" applyAlignment="1" applyProtection="1">
      <alignment horizontal="center"/>
      <protection locked="0"/>
    </xf>
    <xf numFmtId="0" fontId="0" fillId="3" borderId="0" xfId="0" applyFill="1" applyBorder="1" applyAlignment="1" applyProtection="1">
      <alignment horizontal="center"/>
      <protection locked="0"/>
    </xf>
    <xf numFmtId="0" fontId="0" fillId="3" borderId="2" xfId="0" applyFill="1" applyBorder="1" applyAlignment="1" applyProtection="1">
      <alignment horizontal="center"/>
      <protection locked="0"/>
    </xf>
    <xf numFmtId="0" fontId="0" fillId="4" borderId="3" xfId="0" applyFill="1" applyBorder="1" applyAlignment="1" applyProtection="1">
      <alignment horizontal="center"/>
      <protection locked="0"/>
    </xf>
    <xf numFmtId="0" fontId="0" fillId="4" borderId="4" xfId="0" applyFill="1" applyBorder="1" applyAlignment="1" applyProtection="1">
      <alignment horizontal="center"/>
      <protection locked="0"/>
    </xf>
    <xf numFmtId="0" fontId="0" fillId="4" borderId="5" xfId="0" applyFill="1" applyBorder="1" applyAlignment="1" applyProtection="1">
      <alignment horizontal="center"/>
      <protection locked="0"/>
    </xf>
    <xf numFmtId="0" fontId="0" fillId="0" borderId="1" xfId="0" applyBorder="1" applyAlignment="1" applyProtection="1">
      <alignment horizontal="center"/>
      <protection locked="0"/>
    </xf>
    <xf numFmtId="0" fontId="0" fillId="0" borderId="0" xfId="0" applyBorder="1" applyAlignment="1" applyProtection="1">
      <alignment horizontal="center"/>
      <protection locked="0"/>
    </xf>
    <xf numFmtId="0" fontId="0" fillId="0" borderId="2" xfId="0" applyBorder="1" applyAlignment="1" applyProtection="1">
      <alignment horizontal="center"/>
      <protection locked="0"/>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0" fillId="2" borderId="1" xfId="0" applyFill="1" applyBorder="1" applyAlignment="1" applyProtection="1">
      <alignment horizontal="center"/>
      <protection locked="0"/>
    </xf>
    <xf numFmtId="0" fontId="0" fillId="2" borderId="0" xfId="0" applyFill="1" applyBorder="1" applyAlignment="1" applyProtection="1">
      <alignment horizontal="center"/>
      <protection locked="0"/>
    </xf>
    <xf numFmtId="2" fontId="0" fillId="2" borderId="0" xfId="0" applyNumberFormat="1" applyFill="1" applyBorder="1" applyAlignment="1" applyProtection="1">
      <alignment horizontal="center"/>
      <protection locked="0"/>
    </xf>
    <xf numFmtId="9" fontId="5" fillId="2" borderId="0" xfId="1" applyFont="1" applyFill="1" applyBorder="1" applyAlignment="1" applyProtection="1">
      <alignment horizontal="center"/>
      <protection locked="0"/>
    </xf>
    <xf numFmtId="0" fontId="0" fillId="2" borderId="2" xfId="0" applyFill="1" applyBorder="1" applyAlignment="1" applyProtection="1">
      <alignment horizontal="center"/>
      <protection locked="0"/>
    </xf>
    <xf numFmtId="0" fontId="0" fillId="2" borderId="0" xfId="0" applyFill="1" applyAlignment="1" applyProtection="1">
      <alignment horizontal="center"/>
      <protection locked="0"/>
    </xf>
    <xf numFmtId="2" fontId="0" fillId="2" borderId="0" xfId="0" applyNumberFormat="1" applyFill="1" applyAlignment="1" applyProtection="1">
      <alignment horizontal="center"/>
      <protection locked="0"/>
    </xf>
    <xf numFmtId="0" fontId="10" fillId="0" borderId="0" xfId="0" applyFont="1" applyProtection="1">
      <protection locked="0"/>
    </xf>
    <xf numFmtId="0" fontId="0" fillId="0" borderId="0" xfId="0" applyNumberFormat="1" applyAlignment="1" applyProtection="1">
      <alignment horizontal="center"/>
      <protection locked="0"/>
    </xf>
    <xf numFmtId="1" fontId="0" fillId="0" borderId="0" xfId="0" applyNumberFormat="1" applyAlignment="1" applyProtection="1">
      <alignment horizontal="center"/>
      <protection locked="0"/>
    </xf>
    <xf numFmtId="1" fontId="6" fillId="7" borderId="0" xfId="0" applyNumberFormat="1" applyFont="1" applyFill="1" applyAlignment="1" applyProtection="1">
      <alignment horizontal="center" vertical="center"/>
      <protection locked="0"/>
    </xf>
    <xf numFmtId="1" fontId="0" fillId="6" borderId="0" xfId="0" applyNumberFormat="1" applyFill="1" applyAlignment="1" applyProtection="1">
      <alignment horizontal="center"/>
      <protection locked="0"/>
    </xf>
    <xf numFmtId="1" fontId="0" fillId="6" borderId="0" xfId="0" applyNumberFormat="1" applyFill="1" applyProtection="1">
      <protection locked="0"/>
    </xf>
    <xf numFmtId="1" fontId="0" fillId="0" borderId="0" xfId="0" applyNumberFormat="1" applyProtection="1">
      <protection locked="0"/>
    </xf>
    <xf numFmtId="164" fontId="22" fillId="6" borderId="0" xfId="0" applyNumberFormat="1" applyFont="1" applyFill="1" applyAlignment="1" applyProtection="1">
      <alignment horizontal="center"/>
      <protection locked="0"/>
    </xf>
    <xf numFmtId="1" fontId="22" fillId="6" borderId="0" xfId="0" applyNumberFormat="1" applyFont="1" applyFill="1" applyAlignment="1" applyProtection="1">
      <alignment horizontal="center"/>
      <protection locked="0"/>
    </xf>
    <xf numFmtId="1" fontId="23" fillId="6" borderId="0" xfId="0" applyNumberFormat="1" applyFont="1" applyFill="1" applyAlignment="1" applyProtection="1">
      <alignment horizontal="center"/>
      <protection locked="0"/>
    </xf>
    <xf numFmtId="1" fontId="21" fillId="6" borderId="0" xfId="0" applyNumberFormat="1" applyFont="1" applyFill="1" applyAlignment="1" applyProtection="1">
      <alignment horizontal="center"/>
      <protection locked="0"/>
    </xf>
    <xf numFmtId="0" fontId="4"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11" fillId="8" borderId="10" xfId="0" applyFont="1" applyFill="1" applyBorder="1" applyAlignment="1" applyProtection="1">
      <alignment horizontal="center" vertical="center" textRotation="75"/>
      <protection locked="0"/>
    </xf>
    <xf numFmtId="0" fontId="11" fillId="8" borderId="11" xfId="0" applyFont="1" applyFill="1" applyBorder="1" applyAlignment="1" applyProtection="1">
      <alignment horizontal="center" vertical="center" textRotation="75"/>
      <protection locked="0"/>
    </xf>
    <xf numFmtId="0" fontId="11" fillId="8" borderId="12" xfId="0" applyFont="1" applyFill="1" applyBorder="1" applyAlignment="1" applyProtection="1">
      <alignment horizontal="center" vertical="center" textRotation="75"/>
      <protection locked="0"/>
    </xf>
    <xf numFmtId="0" fontId="16" fillId="8" borderId="18" xfId="0" applyFont="1" applyFill="1" applyBorder="1" applyAlignment="1" applyProtection="1">
      <alignment horizontal="center" vertical="center"/>
      <protection locked="0"/>
    </xf>
    <xf numFmtId="0" fontId="16" fillId="8" borderId="19" xfId="0" applyFont="1" applyFill="1" applyBorder="1" applyAlignment="1" applyProtection="1">
      <alignment horizontal="center" vertical="center"/>
      <protection locked="0"/>
    </xf>
    <xf numFmtId="0" fontId="16" fillId="8" borderId="20" xfId="0" applyFont="1" applyFill="1" applyBorder="1" applyAlignment="1" applyProtection="1">
      <alignment horizontal="center" vertical="center"/>
      <protection locked="0"/>
    </xf>
    <xf numFmtId="0" fontId="11" fillId="8" borderId="13" xfId="0" applyFont="1" applyFill="1" applyBorder="1" applyAlignment="1" applyProtection="1">
      <alignment horizontal="center" vertical="center" textRotation="75" wrapText="1"/>
      <protection locked="0"/>
    </xf>
    <xf numFmtId="0" fontId="11" fillId="8" borderId="6" xfId="0" applyFont="1" applyFill="1" applyBorder="1" applyAlignment="1" applyProtection="1">
      <alignment horizontal="center" vertical="center" textRotation="75" wrapText="1"/>
      <protection locked="0"/>
    </xf>
    <xf numFmtId="0" fontId="11" fillId="8" borderId="14" xfId="0" applyFont="1" applyFill="1" applyBorder="1" applyAlignment="1" applyProtection="1">
      <alignment horizontal="center" vertical="center" textRotation="75" wrapText="1"/>
      <protection locked="0"/>
    </xf>
    <xf numFmtId="0" fontId="11" fillId="8" borderId="13" xfId="0" applyFont="1" applyFill="1" applyBorder="1" applyAlignment="1" applyProtection="1">
      <alignment horizontal="center" vertical="center" textRotation="75"/>
      <protection locked="0"/>
    </xf>
    <xf numFmtId="0" fontId="11" fillId="8" borderId="6" xfId="0" applyFont="1" applyFill="1" applyBorder="1" applyAlignment="1" applyProtection="1">
      <alignment horizontal="center" vertical="center" textRotation="75"/>
      <protection locked="0"/>
    </xf>
    <xf numFmtId="0" fontId="11" fillId="8" borderId="14" xfId="0" applyFont="1" applyFill="1" applyBorder="1" applyAlignment="1" applyProtection="1">
      <alignment horizontal="center" vertical="center" textRotation="75"/>
      <protection locked="0"/>
    </xf>
    <xf numFmtId="0" fontId="13" fillId="5" borderId="0" xfId="0" applyFont="1" applyFill="1" applyAlignment="1" applyProtection="1">
      <alignment horizontal="center"/>
      <protection locked="0"/>
    </xf>
    <xf numFmtId="0" fontId="14"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0" fillId="4" borderId="0" xfId="0" applyFill="1" applyAlignment="1" applyProtection="1">
      <alignment horizontal="center"/>
      <protection locked="0"/>
    </xf>
    <xf numFmtId="0" fontId="15" fillId="0" borderId="7" xfId="0" applyFont="1" applyBorder="1" applyAlignment="1" applyProtection="1">
      <alignment horizontal="center" vertical="center"/>
      <protection locked="0"/>
    </xf>
    <xf numFmtId="0" fontId="15" fillId="0" borderId="8" xfId="0" applyFont="1" applyBorder="1" applyAlignment="1" applyProtection="1">
      <alignment horizontal="center" vertical="center"/>
      <protection locked="0"/>
    </xf>
    <xf numFmtId="0" fontId="15" fillId="0" borderId="9" xfId="0" applyFont="1" applyBorder="1" applyAlignment="1" applyProtection="1">
      <alignment horizontal="center" vertical="center"/>
      <protection locked="0"/>
    </xf>
    <xf numFmtId="0" fontId="15" fillId="0" borderId="1" xfId="0" applyFont="1" applyBorder="1" applyAlignment="1" applyProtection="1">
      <alignment horizontal="center" vertical="center"/>
      <protection locked="0"/>
    </xf>
    <xf numFmtId="0" fontId="15" fillId="0" borderId="0" xfId="0" applyFont="1" applyBorder="1" applyAlignment="1" applyProtection="1">
      <alignment horizontal="center" vertical="center"/>
      <protection locked="0"/>
    </xf>
    <xf numFmtId="0" fontId="15" fillId="0" borderId="2" xfId="0" applyFont="1" applyBorder="1" applyAlignment="1" applyProtection="1">
      <alignment horizontal="center" vertical="center"/>
      <protection locked="0"/>
    </xf>
    <xf numFmtId="0" fontId="0" fillId="5" borderId="7"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0" fillId="5" borderId="9" xfId="0" applyFill="1" applyBorder="1" applyAlignment="1" applyProtection="1">
      <alignment horizontal="center"/>
      <protection locked="0"/>
    </xf>
    <xf numFmtId="0" fontId="7" fillId="0" borderId="0" xfId="0" applyFont="1" applyAlignment="1" applyProtection="1">
      <alignment horizontal="center" vertical="center"/>
      <protection locked="0"/>
    </xf>
    <xf numFmtId="0" fontId="20" fillId="9" borderId="0" xfId="0" applyFont="1" applyFill="1" applyAlignment="1" applyProtection="1">
      <alignment horizontal="center" vertical="center"/>
      <protection locked="0"/>
    </xf>
    <xf numFmtId="0" fontId="12" fillId="0" borderId="0" xfId="0" applyFont="1" applyAlignment="1" applyProtection="1">
      <alignment horizontal="center" vertical="center"/>
      <protection locked="0"/>
    </xf>
    <xf numFmtId="0" fontId="6" fillId="8" borderId="15" xfId="0" applyFont="1" applyFill="1" applyBorder="1" applyAlignment="1" applyProtection="1">
      <alignment horizontal="center" vertical="center" textRotation="75"/>
      <protection locked="0"/>
    </xf>
    <xf numFmtId="0" fontId="6" fillId="8" borderId="16" xfId="0" applyFont="1" applyFill="1" applyBorder="1" applyAlignment="1" applyProtection="1">
      <alignment horizontal="center" vertical="center" textRotation="75"/>
      <protection locked="0"/>
    </xf>
    <xf numFmtId="0" fontId="6" fillId="8" borderId="17" xfId="0" applyFont="1" applyFill="1" applyBorder="1" applyAlignment="1" applyProtection="1">
      <alignment horizontal="center" vertical="center" textRotation="75"/>
      <protection locked="0"/>
    </xf>
  </cellXfs>
  <cellStyles count="2">
    <cellStyle name="Procent" xfId="1" builtinId="5"/>
    <cellStyle name="Standaard" xfId="0" builtinId="0"/>
  </cellStyles>
  <dxfs count="5">
    <dxf>
      <font>
        <b/>
        <i val="0"/>
        <color auto="1"/>
      </font>
      <fill>
        <patternFill>
          <bgColor rgb="FFFF0000"/>
        </patternFill>
      </fill>
    </dxf>
    <dxf>
      <font>
        <b/>
        <i val="0"/>
        <color auto="1"/>
      </font>
      <fill>
        <patternFill>
          <bgColor rgb="FF20E850"/>
        </patternFill>
      </fill>
    </dxf>
    <dxf>
      <fill>
        <patternFill>
          <bgColor rgb="FF66FF33"/>
        </patternFill>
      </fill>
    </dxf>
    <dxf>
      <fill>
        <patternFill>
          <bgColor rgb="FF00B0F0"/>
        </patternFill>
      </fill>
    </dxf>
    <dxf>
      <fill>
        <patternFill>
          <bgColor rgb="FFFF0000"/>
        </patternFill>
      </fill>
    </dxf>
  </dxfs>
  <tableStyles count="0" defaultTableStyle="TableStyleMedium2" defaultPivotStyle="PivotStyleLight16"/>
  <colors>
    <mruColors>
      <color rgb="FF20E8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xdr:row>
      <xdr:rowOff>0</xdr:rowOff>
    </xdr:from>
    <xdr:to>
      <xdr:col>1</xdr:col>
      <xdr:colOff>971550</xdr:colOff>
      <xdr:row>12</xdr:row>
      <xdr:rowOff>847725</xdr:rowOff>
    </xdr:to>
    <xdr:pic>
      <xdr:nvPicPr>
        <xdr:cNvPr id="3" name="Afbeelding 2" descr="kalender">
          <a:extLst>
            <a:ext uri="{FF2B5EF4-FFF2-40B4-BE49-F238E27FC236}">
              <a16:creationId xmlns:a16="http://schemas.microsoft.com/office/drawing/2014/main" id="{0E2B56C0-587E-42D3-AD79-137DD364CD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0" y="4257675"/>
          <a:ext cx="971550"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2:G28"/>
  <sheetViews>
    <sheetView topLeftCell="A2" workbookViewId="0">
      <selection activeCell="C3" sqref="C3:C23"/>
    </sheetView>
  </sheetViews>
  <sheetFormatPr defaultRowHeight="15" x14ac:dyDescent="0.25"/>
  <cols>
    <col min="3" max="3" width="24.7109375" customWidth="1"/>
  </cols>
  <sheetData>
    <row r="2" spans="1:7" x14ac:dyDescent="0.25">
      <c r="F2" t="s">
        <v>51</v>
      </c>
      <c r="G2" t="s">
        <v>52</v>
      </c>
    </row>
    <row r="3" spans="1:7" x14ac:dyDescent="0.25">
      <c r="A3" s="5">
        <v>1</v>
      </c>
      <c r="B3" s="1" t="s">
        <v>0</v>
      </c>
      <c r="C3" s="6" t="s">
        <v>348</v>
      </c>
      <c r="D3">
        <v>1.05</v>
      </c>
    </row>
    <row r="4" spans="1:7" x14ac:dyDescent="0.25">
      <c r="A4" s="5">
        <v>2</v>
      </c>
      <c r="B4" s="1" t="s">
        <v>1</v>
      </c>
      <c r="C4" s="6" t="s">
        <v>349</v>
      </c>
      <c r="D4">
        <v>0.78</v>
      </c>
    </row>
    <row r="5" spans="1:7" x14ac:dyDescent="0.25">
      <c r="A5" s="5">
        <v>3</v>
      </c>
      <c r="B5" s="1" t="s">
        <v>2</v>
      </c>
      <c r="C5" s="6" t="s">
        <v>350</v>
      </c>
      <c r="D5">
        <v>0.65</v>
      </c>
    </row>
    <row r="6" spans="1:7" x14ac:dyDescent="0.25">
      <c r="A6" s="5">
        <v>4</v>
      </c>
      <c r="B6" s="1" t="s">
        <v>3</v>
      </c>
      <c r="C6" s="6" t="s">
        <v>351</v>
      </c>
      <c r="D6">
        <v>0.83</v>
      </c>
    </row>
    <row r="7" spans="1:7" x14ac:dyDescent="0.25">
      <c r="A7" s="5">
        <v>5</v>
      </c>
      <c r="B7" s="1" t="s">
        <v>4</v>
      </c>
      <c r="C7" s="6" t="s">
        <v>352</v>
      </c>
      <c r="D7">
        <v>1.27</v>
      </c>
    </row>
    <row r="8" spans="1:7" x14ac:dyDescent="0.25">
      <c r="A8" s="5">
        <v>6</v>
      </c>
      <c r="B8" s="1" t="s">
        <v>5</v>
      </c>
      <c r="C8" s="6" t="s">
        <v>353</v>
      </c>
      <c r="D8">
        <v>1.23</v>
      </c>
    </row>
    <row r="9" spans="1:7" x14ac:dyDescent="0.25">
      <c r="A9" s="5">
        <v>7</v>
      </c>
      <c r="B9" s="1" t="s">
        <v>6</v>
      </c>
      <c r="C9" s="6" t="s">
        <v>354</v>
      </c>
      <c r="D9">
        <v>0.62</v>
      </c>
    </row>
    <row r="10" spans="1:7" x14ac:dyDescent="0.25">
      <c r="A10" s="5">
        <v>8</v>
      </c>
      <c r="B10" s="1" t="s">
        <v>7</v>
      </c>
      <c r="C10" s="6" t="s">
        <v>355</v>
      </c>
      <c r="D10">
        <v>0.95</v>
      </c>
    </row>
    <row r="11" spans="1:7" x14ac:dyDescent="0.25">
      <c r="A11" s="5">
        <v>9</v>
      </c>
      <c r="B11" s="1" t="s">
        <v>8</v>
      </c>
      <c r="C11" s="6" t="s">
        <v>356</v>
      </c>
      <c r="D11" s="13">
        <v>1.629</v>
      </c>
    </row>
    <row r="12" spans="1:7" x14ac:dyDescent="0.25">
      <c r="A12" s="5">
        <v>10</v>
      </c>
      <c r="B12" s="1" t="s">
        <v>15</v>
      </c>
      <c r="C12" s="6" t="s">
        <v>357</v>
      </c>
      <c r="D12">
        <v>1.24</v>
      </c>
    </row>
    <row r="13" spans="1:7" x14ac:dyDescent="0.25">
      <c r="A13" s="5">
        <v>11</v>
      </c>
      <c r="B13" s="2" t="s">
        <v>17</v>
      </c>
      <c r="C13" s="6" t="s">
        <v>358</v>
      </c>
      <c r="D13">
        <v>0.79</v>
      </c>
    </row>
    <row r="14" spans="1:7" x14ac:dyDescent="0.25">
      <c r="A14" s="5">
        <v>12</v>
      </c>
      <c r="B14" s="3" t="s">
        <v>21</v>
      </c>
      <c r="C14" s="6" t="s">
        <v>359</v>
      </c>
      <c r="D14">
        <v>1.0900000000000001</v>
      </c>
    </row>
    <row r="15" spans="1:7" x14ac:dyDescent="0.25">
      <c r="A15" s="5">
        <v>13</v>
      </c>
      <c r="B15" s="5" t="s">
        <v>24</v>
      </c>
      <c r="C15" s="6" t="s">
        <v>360</v>
      </c>
      <c r="D15">
        <v>0.97</v>
      </c>
    </row>
    <row r="16" spans="1:7" x14ac:dyDescent="0.25">
      <c r="A16" s="5">
        <v>14</v>
      </c>
      <c r="B16" s="5" t="s">
        <v>37</v>
      </c>
      <c r="C16" s="6" t="s">
        <v>361</v>
      </c>
      <c r="D16">
        <v>0.67</v>
      </c>
    </row>
    <row r="17" spans="1:4" x14ac:dyDescent="0.25">
      <c r="A17" s="5">
        <v>15</v>
      </c>
      <c r="B17" s="5" t="s">
        <v>25</v>
      </c>
      <c r="C17" s="6" t="s">
        <v>362</v>
      </c>
      <c r="D17">
        <v>0.86</v>
      </c>
    </row>
    <row r="18" spans="1:4" x14ac:dyDescent="0.25">
      <c r="A18" s="5">
        <v>16</v>
      </c>
      <c r="B18" s="5" t="s">
        <v>26</v>
      </c>
      <c r="C18" s="6" t="s">
        <v>363</v>
      </c>
      <c r="D18" s="13">
        <v>1.145</v>
      </c>
    </row>
    <row r="19" spans="1:4" x14ac:dyDescent="0.25">
      <c r="A19" s="5">
        <v>17</v>
      </c>
      <c r="B19" s="5" t="s">
        <v>27</v>
      </c>
      <c r="C19" s="6" t="s">
        <v>364</v>
      </c>
      <c r="D19">
        <v>1.34</v>
      </c>
    </row>
    <row r="20" spans="1:4" x14ac:dyDescent="0.25">
      <c r="A20" s="5">
        <v>18</v>
      </c>
      <c r="B20" s="5" t="s">
        <v>28</v>
      </c>
      <c r="C20" s="6" t="s">
        <v>365</v>
      </c>
      <c r="D20">
        <v>1.1299999999999999</v>
      </c>
    </row>
    <row r="21" spans="1:4" x14ac:dyDescent="0.25">
      <c r="A21" s="5">
        <v>19</v>
      </c>
      <c r="B21" s="5" t="s">
        <v>29</v>
      </c>
      <c r="C21" s="6" t="s">
        <v>366</v>
      </c>
      <c r="D21">
        <v>1.1200000000000001</v>
      </c>
    </row>
    <row r="22" spans="1:4" x14ac:dyDescent="0.25">
      <c r="A22" s="5">
        <v>20</v>
      </c>
      <c r="B22" s="5" t="s">
        <v>30</v>
      </c>
      <c r="C22" s="6" t="s">
        <v>367</v>
      </c>
      <c r="D22">
        <v>0.98</v>
      </c>
    </row>
    <row r="23" spans="1:4" x14ac:dyDescent="0.25">
      <c r="A23" s="5">
        <v>21</v>
      </c>
      <c r="B23" s="5" t="s">
        <v>31</v>
      </c>
      <c r="C23" s="6" t="s">
        <v>368</v>
      </c>
      <c r="D23">
        <v>2.14</v>
      </c>
    </row>
    <row r="24" spans="1:4" x14ac:dyDescent="0.25">
      <c r="A24" s="5">
        <v>22</v>
      </c>
      <c r="B24" s="5" t="s">
        <v>32</v>
      </c>
      <c r="C24" s="5" t="s">
        <v>346</v>
      </c>
    </row>
    <row r="25" spans="1:4" x14ac:dyDescent="0.25">
      <c r="A25" s="5">
        <v>23</v>
      </c>
      <c r="B25" s="5" t="s">
        <v>33</v>
      </c>
      <c r="C25" s="5" t="s">
        <v>33</v>
      </c>
    </row>
    <row r="26" spans="1:4" x14ac:dyDescent="0.25">
      <c r="A26" s="5">
        <v>24</v>
      </c>
      <c r="B26" s="5" t="s">
        <v>34</v>
      </c>
      <c r="C26" s="5" t="s">
        <v>34</v>
      </c>
    </row>
    <row r="27" spans="1:4" x14ac:dyDescent="0.25">
      <c r="A27" s="5">
        <v>25</v>
      </c>
      <c r="B27" s="5" t="s">
        <v>35</v>
      </c>
      <c r="C27" s="5" t="s">
        <v>35</v>
      </c>
    </row>
    <row r="28" spans="1:4" x14ac:dyDescent="0.25">
      <c r="A28" s="5">
        <v>26</v>
      </c>
      <c r="B28" s="5" t="s">
        <v>36</v>
      </c>
      <c r="C28" s="5" t="s">
        <v>36</v>
      </c>
    </row>
  </sheetData>
  <sortState xmlns:xlrd2="http://schemas.microsoft.com/office/spreadsheetml/2017/richdata2" ref="C3:D23">
    <sortCondition ref="C3:C23"/>
  </sortState>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270"/>
  <sheetViews>
    <sheetView tabSelected="1" topLeftCell="C3" zoomScale="85" zoomScaleNormal="85" workbookViewId="0">
      <selection activeCell="S37" sqref="S37"/>
    </sheetView>
  </sheetViews>
  <sheetFormatPr defaultRowHeight="15" x14ac:dyDescent="0.25"/>
  <cols>
    <col min="1" max="1" width="7.5703125" style="23" customWidth="1"/>
    <col min="2" max="2" width="9.5703125" style="34" bestFit="1" customWidth="1"/>
    <col min="3" max="3" width="7.42578125" style="68" customWidth="1"/>
    <col min="4" max="4" width="6" style="63" hidden="1" customWidth="1"/>
    <col min="5" max="5" width="25.28515625" style="23" customWidth="1"/>
    <col min="6" max="6" width="4" style="23" bestFit="1" customWidth="1"/>
    <col min="7" max="7" width="5" style="23" bestFit="1" customWidth="1"/>
    <col min="8" max="8" width="5" style="23" customWidth="1"/>
    <col min="9" max="9" width="4.42578125" style="23" bestFit="1" customWidth="1"/>
    <col min="10" max="10" width="1" style="21" customWidth="1"/>
    <col min="11" max="11" width="26.140625" style="62" customWidth="1"/>
    <col min="12" max="12" width="4" style="23" bestFit="1" customWidth="1"/>
    <col min="13" max="13" width="5" style="23" bestFit="1" customWidth="1"/>
    <col min="14" max="14" width="5" style="23" customWidth="1"/>
    <col min="15" max="15" width="5.85546875" style="23" customWidth="1"/>
    <col min="16" max="17" width="0.85546875" style="21" customWidth="1"/>
    <col min="18" max="18" width="4" style="22" customWidth="1"/>
    <col min="19" max="19" width="25.28515625" style="22" customWidth="1"/>
    <col min="20" max="20" width="9.85546875" style="22" customWidth="1"/>
    <col min="21" max="21" width="7.140625" style="22" customWidth="1"/>
    <col min="22" max="22" width="6" style="22" customWidth="1"/>
    <col min="23" max="24" width="7.5703125" style="22" customWidth="1"/>
    <col min="25" max="25" width="5" style="22" customWidth="1"/>
    <col min="26" max="26" width="2.85546875" style="22" customWidth="1"/>
    <col min="27" max="27" width="1.42578125" style="23" customWidth="1"/>
    <col min="28" max="28" width="9.28515625" style="23" customWidth="1"/>
    <col min="29" max="29" width="6.7109375" style="23" customWidth="1"/>
    <col min="30" max="30" width="6" style="23" customWidth="1"/>
    <col min="31" max="31" width="5.85546875" style="23" customWidth="1"/>
    <col min="32" max="32" width="4.28515625" style="23" customWidth="1"/>
    <col min="33" max="33" width="11.7109375" style="23" customWidth="1"/>
    <col min="34" max="34" width="3.140625" style="23" customWidth="1"/>
    <col min="35" max="16384" width="9.140625" style="23"/>
  </cols>
  <sheetData>
    <row r="1" spans="1:44" ht="26.25" x14ac:dyDescent="0.4">
      <c r="A1" s="88" t="s">
        <v>41</v>
      </c>
      <c r="B1" s="88"/>
      <c r="C1" s="88"/>
      <c r="D1" s="88"/>
      <c r="E1" s="88"/>
      <c r="F1" s="88"/>
      <c r="G1" s="88"/>
      <c r="H1" s="88"/>
      <c r="I1" s="88"/>
      <c r="J1" s="88"/>
      <c r="K1" s="88"/>
      <c r="L1" s="88"/>
      <c r="M1" s="88"/>
      <c r="N1" s="88"/>
      <c r="O1" s="88"/>
    </row>
    <row r="2" spans="1:44" ht="27" customHeight="1" x14ac:dyDescent="0.35">
      <c r="A2" s="89" t="s">
        <v>322</v>
      </c>
      <c r="B2" s="90"/>
      <c r="C2" s="90"/>
      <c r="D2" s="90"/>
      <c r="E2" s="90"/>
      <c r="F2" s="90"/>
      <c r="G2" s="90"/>
      <c r="H2" s="90"/>
      <c r="I2" s="90"/>
      <c r="J2" s="90"/>
      <c r="K2" s="90"/>
      <c r="L2" s="90"/>
      <c r="M2" s="90"/>
      <c r="N2" s="90"/>
      <c r="O2" s="90"/>
      <c r="S2" s="24"/>
    </row>
    <row r="3" spans="1:44" ht="21" customHeight="1" x14ac:dyDescent="0.25">
      <c r="A3" s="91"/>
      <c r="B3" s="91"/>
      <c r="C3" s="91"/>
      <c r="D3" s="91"/>
      <c r="E3" s="91"/>
      <c r="F3" s="91"/>
      <c r="G3" s="91"/>
      <c r="H3" s="91"/>
      <c r="I3" s="91"/>
      <c r="J3" s="91"/>
      <c r="K3" s="91"/>
      <c r="L3" s="91"/>
      <c r="M3" s="91"/>
      <c r="N3" s="91"/>
      <c r="O3" s="91"/>
      <c r="S3" s="101"/>
      <c r="T3" s="101"/>
      <c r="U3" s="101"/>
      <c r="V3" s="101"/>
      <c r="W3" s="101"/>
      <c r="X3" s="25"/>
    </row>
    <row r="4" spans="1:44" ht="36.75" customHeight="1" x14ac:dyDescent="0.25">
      <c r="A4" s="26" t="s">
        <v>39</v>
      </c>
      <c r="B4" s="27" t="s">
        <v>9</v>
      </c>
      <c r="C4" s="65" t="s">
        <v>38</v>
      </c>
      <c r="D4" s="28" t="s">
        <v>40</v>
      </c>
      <c r="E4" s="32" t="s">
        <v>23</v>
      </c>
      <c r="F4" s="29" t="s">
        <v>18</v>
      </c>
      <c r="G4" s="30" t="s">
        <v>19</v>
      </c>
      <c r="H4" s="30" t="s">
        <v>324</v>
      </c>
      <c r="I4" s="31" t="s">
        <v>20</v>
      </c>
      <c r="K4" s="32" t="s">
        <v>23</v>
      </c>
      <c r="L4" s="29" t="s">
        <v>18</v>
      </c>
      <c r="M4" s="30" t="s">
        <v>19</v>
      </c>
      <c r="N4" s="30" t="s">
        <v>324</v>
      </c>
      <c r="O4" s="31" t="s">
        <v>20</v>
      </c>
      <c r="S4" s="33"/>
      <c r="AB4" s="22"/>
      <c r="AC4" s="22"/>
      <c r="AD4" s="22"/>
      <c r="AE4" s="22"/>
      <c r="AF4" s="21"/>
      <c r="AJ4" s="103"/>
      <c r="AK4" s="103"/>
      <c r="AL4" s="103"/>
      <c r="AM4" s="103"/>
      <c r="AN4" s="103"/>
      <c r="AO4" s="103"/>
      <c r="AP4" s="103"/>
      <c r="AQ4" s="103"/>
      <c r="AR4" s="103"/>
    </row>
    <row r="5" spans="1:44" ht="7.5" customHeight="1" x14ac:dyDescent="0.25">
      <c r="A5" s="22"/>
      <c r="C5" s="64"/>
      <c r="D5" s="22"/>
      <c r="E5" s="22"/>
      <c r="F5" s="22"/>
      <c r="G5" s="22"/>
      <c r="H5" s="22"/>
      <c r="I5" s="22"/>
      <c r="J5" s="22"/>
      <c r="K5" s="22"/>
      <c r="L5" s="22"/>
      <c r="M5" s="22"/>
      <c r="N5" s="22"/>
      <c r="O5" s="22"/>
      <c r="P5" s="22"/>
      <c r="Q5" s="22"/>
      <c r="S5" s="33"/>
      <c r="AB5" s="22"/>
      <c r="AC5" s="22"/>
      <c r="AD5" s="22"/>
      <c r="AE5" s="22"/>
      <c r="AF5" s="21"/>
    </row>
    <row r="6" spans="1:44" ht="13.5" customHeight="1" x14ac:dyDescent="0.25">
      <c r="A6" s="36">
        <v>21</v>
      </c>
      <c r="B6" s="37">
        <v>44413</v>
      </c>
      <c r="C6" s="66"/>
      <c r="D6" s="38">
        <v>22</v>
      </c>
      <c r="E6" s="39" t="str">
        <f>Spelerslijst!$C$23</f>
        <v>speler 21</v>
      </c>
      <c r="F6" s="40">
        <v>43</v>
      </c>
      <c r="G6" s="40">
        <v>18</v>
      </c>
      <c r="H6" s="20">
        <f t="shared" ref="H6:H69" si="0">IF(G6="","",F6/G6)</f>
        <v>2.3888888888888888</v>
      </c>
      <c r="I6" s="40">
        <v>4</v>
      </c>
      <c r="J6" s="36">
        <f t="shared" ref="J6:J37" si="1">COUNTA(G6:G6)</f>
        <v>1</v>
      </c>
      <c r="K6" s="39" t="str">
        <f>Spelerslijst!$C$5</f>
        <v>speler 3</v>
      </c>
      <c r="L6" s="40">
        <v>10</v>
      </c>
      <c r="M6" s="40">
        <v>18</v>
      </c>
      <c r="N6" s="20">
        <f t="shared" ref="N6:N69" si="2">IF(M6="","",L6/M6)</f>
        <v>0.55555555555555558</v>
      </c>
      <c r="O6" s="40">
        <v>2</v>
      </c>
      <c r="P6" s="21">
        <f t="shared" ref="P6:P37" si="3">COUNTA(M6:M6)</f>
        <v>1</v>
      </c>
      <c r="S6" s="33"/>
      <c r="AB6" s="22"/>
      <c r="AC6" s="22"/>
      <c r="AD6" s="22"/>
      <c r="AE6" s="22"/>
      <c r="AF6" s="21"/>
      <c r="AI6" s="41"/>
      <c r="AJ6" s="42"/>
      <c r="AK6" s="42"/>
      <c r="AL6" s="42"/>
      <c r="AM6" s="42"/>
      <c r="AN6" s="42"/>
      <c r="AO6" s="42"/>
      <c r="AP6" s="42"/>
      <c r="AQ6" s="42"/>
      <c r="AR6" s="42"/>
    </row>
    <row r="7" spans="1:44" ht="13.5" customHeight="1" x14ac:dyDescent="0.25">
      <c r="A7" s="36">
        <v>27</v>
      </c>
      <c r="B7" s="37">
        <v>44413</v>
      </c>
      <c r="C7" s="66"/>
      <c r="D7" s="38">
        <v>28</v>
      </c>
      <c r="E7" s="39" t="str">
        <f>Spelerslijst!$C$8</f>
        <v>speler 6</v>
      </c>
      <c r="F7" s="40">
        <v>25</v>
      </c>
      <c r="G7" s="40">
        <v>22</v>
      </c>
      <c r="H7" s="20">
        <f t="shared" si="0"/>
        <v>1.1363636363636365</v>
      </c>
      <c r="I7" s="40">
        <v>4</v>
      </c>
      <c r="J7" s="36">
        <f t="shared" si="1"/>
        <v>1</v>
      </c>
      <c r="K7" s="39" t="str">
        <f>Spelerslijst!$C$21</f>
        <v>speler 19</v>
      </c>
      <c r="L7" s="40">
        <v>18</v>
      </c>
      <c r="M7" s="40">
        <v>22</v>
      </c>
      <c r="N7" s="20">
        <f t="shared" si="2"/>
        <v>0.81818181818181823</v>
      </c>
      <c r="O7" s="40">
        <v>2</v>
      </c>
      <c r="P7" s="21">
        <f t="shared" si="3"/>
        <v>1</v>
      </c>
      <c r="S7" s="33"/>
      <c r="AB7" s="22"/>
      <c r="AC7" s="22"/>
      <c r="AD7" s="22"/>
      <c r="AE7" s="22"/>
      <c r="AF7" s="21"/>
      <c r="AQ7" s="42"/>
      <c r="AR7" s="42"/>
    </row>
    <row r="8" spans="1:44" ht="13.5" customHeight="1" x14ac:dyDescent="0.25">
      <c r="A8" s="36">
        <v>28</v>
      </c>
      <c r="B8" s="37">
        <v>44413</v>
      </c>
      <c r="C8" s="66"/>
      <c r="D8" s="38">
        <v>29</v>
      </c>
      <c r="E8" s="39" t="str">
        <f>Spelerslijst!$C$9</f>
        <v>speler 7</v>
      </c>
      <c r="F8" s="40">
        <v>16</v>
      </c>
      <c r="G8" s="40">
        <v>35</v>
      </c>
      <c r="H8" s="20">
        <f t="shared" si="0"/>
        <v>0.45714285714285713</v>
      </c>
      <c r="I8" s="40">
        <v>4</v>
      </c>
      <c r="J8" s="36">
        <f t="shared" si="1"/>
        <v>1</v>
      </c>
      <c r="K8" s="39" t="str">
        <f>Spelerslijst!$C$20</f>
        <v>speler 18</v>
      </c>
      <c r="L8" s="40">
        <v>22</v>
      </c>
      <c r="M8" s="40">
        <v>35</v>
      </c>
      <c r="N8" s="20">
        <f t="shared" si="2"/>
        <v>0.62857142857142856</v>
      </c>
      <c r="O8" s="40">
        <v>3</v>
      </c>
      <c r="P8" s="21">
        <f t="shared" si="3"/>
        <v>1</v>
      </c>
      <c r="S8" s="33"/>
      <c r="AB8" s="22"/>
      <c r="AC8" s="22"/>
      <c r="AD8" s="22"/>
      <c r="AE8" s="22"/>
      <c r="AF8" s="21"/>
      <c r="AQ8" s="42"/>
      <c r="AR8" s="42"/>
    </row>
    <row r="9" spans="1:44" ht="13.5" customHeight="1" thickBot="1" x14ac:dyDescent="0.3">
      <c r="A9" s="36">
        <v>29</v>
      </c>
      <c r="B9" s="37">
        <v>44413</v>
      </c>
      <c r="C9" s="66"/>
      <c r="D9" s="38">
        <v>30</v>
      </c>
      <c r="E9" s="39" t="str">
        <f>Spelerslijst!$C$10</f>
        <v>speler 8</v>
      </c>
      <c r="F9" s="40">
        <v>19</v>
      </c>
      <c r="G9" s="40">
        <v>27</v>
      </c>
      <c r="H9" s="20">
        <f t="shared" si="0"/>
        <v>0.70370370370370372</v>
      </c>
      <c r="I9" s="40">
        <v>4</v>
      </c>
      <c r="J9" s="36">
        <f t="shared" si="1"/>
        <v>1</v>
      </c>
      <c r="K9" s="39" t="str">
        <f>Spelerslijst!$C$19</f>
        <v>speler 17</v>
      </c>
      <c r="L9" s="40">
        <v>21</v>
      </c>
      <c r="M9" s="40">
        <v>27</v>
      </c>
      <c r="N9" s="20">
        <f t="shared" si="2"/>
        <v>0.77777777777777779</v>
      </c>
      <c r="O9" s="40">
        <v>2</v>
      </c>
      <c r="P9" s="21">
        <f t="shared" si="3"/>
        <v>1</v>
      </c>
      <c r="T9" s="23"/>
      <c r="U9" s="23"/>
      <c r="V9" s="23"/>
      <c r="W9" s="23"/>
      <c r="X9" s="23"/>
      <c r="AC9" s="22"/>
      <c r="AD9" s="22"/>
      <c r="AE9" s="35"/>
      <c r="AF9" s="21"/>
      <c r="AQ9" s="42"/>
      <c r="AR9" s="42"/>
    </row>
    <row r="10" spans="1:44" ht="13.5" customHeight="1" x14ac:dyDescent="0.25">
      <c r="A10" s="36">
        <v>32</v>
      </c>
      <c r="B10" s="37">
        <v>44413</v>
      </c>
      <c r="C10" s="66"/>
      <c r="D10" s="38">
        <v>33</v>
      </c>
      <c r="E10" s="39" t="str">
        <f>Spelerslijst!$C$13</f>
        <v>speler 11</v>
      </c>
      <c r="F10" s="40">
        <v>15</v>
      </c>
      <c r="G10" s="40">
        <v>27</v>
      </c>
      <c r="H10" s="20">
        <f t="shared" si="0"/>
        <v>0.55555555555555558</v>
      </c>
      <c r="I10" s="40">
        <v>3</v>
      </c>
      <c r="J10" s="36">
        <f t="shared" si="1"/>
        <v>1</v>
      </c>
      <c r="K10" s="39" t="str">
        <f>Spelerslijst!$C$16</f>
        <v>speler 14</v>
      </c>
      <c r="L10" s="40">
        <v>17</v>
      </c>
      <c r="M10" s="40">
        <v>27</v>
      </c>
      <c r="N10" s="20">
        <f t="shared" si="2"/>
        <v>0.62962962962962965</v>
      </c>
      <c r="O10" s="40">
        <v>4</v>
      </c>
      <c r="P10" s="21">
        <f t="shared" si="3"/>
        <v>1</v>
      </c>
      <c r="S10" s="92" t="s">
        <v>16</v>
      </c>
      <c r="T10" s="93"/>
      <c r="U10" s="93"/>
      <c r="V10" s="93"/>
      <c r="W10" s="93"/>
      <c r="X10" s="93"/>
      <c r="Y10" s="94"/>
      <c r="AC10" s="22"/>
      <c r="AD10" s="22"/>
      <c r="AE10" s="35"/>
      <c r="AF10" s="21"/>
      <c r="AQ10" s="42"/>
      <c r="AR10" s="42"/>
    </row>
    <row r="11" spans="1:44" ht="13.5" customHeight="1" x14ac:dyDescent="0.25">
      <c r="A11" s="36">
        <v>136</v>
      </c>
      <c r="B11" s="37">
        <v>44413</v>
      </c>
      <c r="C11" s="66"/>
      <c r="D11" s="38">
        <v>137</v>
      </c>
      <c r="E11" s="39" t="str">
        <f>Spelerslijst!$C$12</f>
        <v>speler 10</v>
      </c>
      <c r="F11" s="40">
        <v>25</v>
      </c>
      <c r="G11" s="40">
        <v>13</v>
      </c>
      <c r="H11" s="20">
        <f t="shared" si="0"/>
        <v>1.9230769230769231</v>
      </c>
      <c r="I11" s="40">
        <v>4</v>
      </c>
      <c r="J11" s="36">
        <f t="shared" si="1"/>
        <v>1</v>
      </c>
      <c r="K11" s="39" t="str">
        <f>Spelerslijst!$C$6</f>
        <v>speler 4</v>
      </c>
      <c r="L11" s="40">
        <v>9</v>
      </c>
      <c r="M11" s="40">
        <v>13</v>
      </c>
      <c r="N11" s="20">
        <f t="shared" si="2"/>
        <v>0.69230769230769229</v>
      </c>
      <c r="O11" s="40">
        <v>1</v>
      </c>
      <c r="P11" s="21">
        <f t="shared" si="3"/>
        <v>1</v>
      </c>
      <c r="S11" s="95"/>
      <c r="T11" s="96"/>
      <c r="U11" s="96"/>
      <c r="V11" s="96"/>
      <c r="W11" s="96"/>
      <c r="X11" s="96"/>
      <c r="Y11" s="97"/>
      <c r="AB11" s="102" t="s">
        <v>323</v>
      </c>
      <c r="AC11" s="102"/>
      <c r="AD11" s="102"/>
      <c r="AE11" s="102"/>
      <c r="AF11" s="102"/>
      <c r="AG11" s="102"/>
      <c r="AQ11" s="42"/>
      <c r="AR11" s="42"/>
    </row>
    <row r="12" spans="1:44" ht="13.5" customHeight="1" x14ac:dyDescent="0.25">
      <c r="A12" s="36">
        <v>22</v>
      </c>
      <c r="B12" s="37">
        <v>44417</v>
      </c>
      <c r="C12" s="66">
        <v>1</v>
      </c>
      <c r="D12" s="38">
        <v>23</v>
      </c>
      <c r="E12" s="39" t="str">
        <f>Spelerslijst!$C$3</f>
        <v>speler 1</v>
      </c>
      <c r="F12" s="40">
        <v>21</v>
      </c>
      <c r="G12" s="40">
        <v>9</v>
      </c>
      <c r="H12" s="20">
        <f t="shared" si="0"/>
        <v>2.3333333333333335</v>
      </c>
      <c r="I12" s="40">
        <v>4</v>
      </c>
      <c r="J12" s="36">
        <f t="shared" si="1"/>
        <v>1</v>
      </c>
      <c r="K12" s="39" t="str">
        <f>Spelerslijst!$C$4</f>
        <v>speler 2</v>
      </c>
      <c r="L12" s="40">
        <v>17</v>
      </c>
      <c r="M12" s="40">
        <v>9</v>
      </c>
      <c r="N12" s="20">
        <f t="shared" si="2"/>
        <v>1.8888888888888888</v>
      </c>
      <c r="O12" s="40">
        <v>4</v>
      </c>
      <c r="P12" s="21">
        <f t="shared" si="3"/>
        <v>1</v>
      </c>
      <c r="S12" s="95"/>
      <c r="T12" s="96"/>
      <c r="U12" s="96"/>
      <c r="V12" s="96"/>
      <c r="W12" s="96"/>
      <c r="X12" s="96"/>
      <c r="Y12" s="97"/>
      <c r="AB12" s="102"/>
      <c r="AC12" s="102"/>
      <c r="AD12" s="102"/>
      <c r="AE12" s="102"/>
      <c r="AF12" s="102"/>
      <c r="AG12" s="102"/>
      <c r="AQ12" s="42"/>
      <c r="AR12" s="42"/>
    </row>
    <row r="13" spans="1:44" ht="13.5" customHeight="1" thickBot="1" x14ac:dyDescent="0.3">
      <c r="A13" s="36">
        <v>5</v>
      </c>
      <c r="B13" s="37">
        <v>44417</v>
      </c>
      <c r="C13" s="66">
        <v>2</v>
      </c>
      <c r="D13" s="38">
        <v>6</v>
      </c>
      <c r="E13" s="39" t="str">
        <f>Spelerslijst!$C$7</f>
        <v>speler 5</v>
      </c>
      <c r="F13" s="40">
        <v>24</v>
      </c>
      <c r="G13" s="40">
        <v>19</v>
      </c>
      <c r="H13" s="20">
        <f t="shared" si="0"/>
        <v>1.263157894736842</v>
      </c>
      <c r="I13" s="40">
        <v>4</v>
      </c>
      <c r="J13" s="36">
        <f t="shared" si="1"/>
        <v>1</v>
      </c>
      <c r="K13" s="39" t="str">
        <f>Spelerslijst!$C$20</f>
        <v>speler 18</v>
      </c>
      <c r="L13" s="40">
        <v>12</v>
      </c>
      <c r="M13" s="40">
        <v>19</v>
      </c>
      <c r="N13" s="20">
        <f t="shared" si="2"/>
        <v>0.63157894736842102</v>
      </c>
      <c r="O13" s="40">
        <v>2</v>
      </c>
      <c r="P13" s="21">
        <f t="shared" si="3"/>
        <v>1</v>
      </c>
      <c r="S13" s="95"/>
      <c r="T13" s="96"/>
      <c r="U13" s="96"/>
      <c r="V13" s="96"/>
      <c r="W13" s="96"/>
      <c r="X13" s="96"/>
      <c r="Y13" s="97"/>
      <c r="AB13" s="73" t="s">
        <v>42</v>
      </c>
      <c r="AC13" s="73"/>
      <c r="AD13" s="73"/>
      <c r="AE13" s="73"/>
      <c r="AF13" s="74" t="s">
        <v>43</v>
      </c>
      <c r="AG13" s="75">
        <v>15</v>
      </c>
      <c r="AQ13" s="42"/>
      <c r="AR13" s="42"/>
    </row>
    <row r="14" spans="1:44" ht="13.5" customHeight="1" x14ac:dyDescent="0.25">
      <c r="A14" s="36">
        <v>8</v>
      </c>
      <c r="B14" s="37">
        <v>44417</v>
      </c>
      <c r="C14" s="66">
        <v>3</v>
      </c>
      <c r="D14" s="38">
        <v>9</v>
      </c>
      <c r="E14" s="39" t="str">
        <f>Spelerslijst!$C$10</f>
        <v>speler 8</v>
      </c>
      <c r="F14" s="40">
        <v>19</v>
      </c>
      <c r="G14" s="40">
        <v>20</v>
      </c>
      <c r="H14" s="20">
        <f t="shared" si="0"/>
        <v>0.95</v>
      </c>
      <c r="I14" s="40">
        <v>4</v>
      </c>
      <c r="J14" s="36">
        <f t="shared" si="1"/>
        <v>1</v>
      </c>
      <c r="K14" s="39" t="str">
        <f>Spelerslijst!$C$17</f>
        <v>speler 15</v>
      </c>
      <c r="L14" s="40">
        <v>10</v>
      </c>
      <c r="M14" s="40">
        <v>20</v>
      </c>
      <c r="N14" s="20">
        <f t="shared" si="2"/>
        <v>0.5</v>
      </c>
      <c r="O14" s="40">
        <v>1</v>
      </c>
      <c r="P14" s="21">
        <f t="shared" si="3"/>
        <v>1</v>
      </c>
      <c r="S14" s="98"/>
      <c r="T14" s="99"/>
      <c r="U14" s="99"/>
      <c r="V14" s="99"/>
      <c r="W14" s="99"/>
      <c r="X14" s="99"/>
      <c r="Y14" s="100"/>
      <c r="AB14" s="73"/>
      <c r="AC14" s="73"/>
      <c r="AD14" s="73"/>
      <c r="AE14" s="73"/>
      <c r="AF14" s="74"/>
      <c r="AG14" s="75"/>
      <c r="AQ14" s="42"/>
      <c r="AR14" s="42"/>
    </row>
    <row r="15" spans="1:44" ht="13.5" customHeight="1" x14ac:dyDescent="0.25">
      <c r="A15" s="36">
        <v>3</v>
      </c>
      <c r="B15" s="37">
        <v>44417</v>
      </c>
      <c r="C15" s="66">
        <v>4</v>
      </c>
      <c r="D15" s="38">
        <v>4</v>
      </c>
      <c r="E15" s="39" t="str">
        <f>Spelerslijst!$C$5</f>
        <v>speler 3</v>
      </c>
      <c r="F15" s="40">
        <v>14</v>
      </c>
      <c r="G15" s="40">
        <v>19</v>
      </c>
      <c r="H15" s="20">
        <f t="shared" si="0"/>
        <v>0.73684210526315785</v>
      </c>
      <c r="I15" s="40">
        <v>3</v>
      </c>
      <c r="J15" s="36">
        <f t="shared" si="1"/>
        <v>1</v>
      </c>
      <c r="K15" s="39" t="str">
        <f>Spelerslijst!$C$21</f>
        <v>speler 19</v>
      </c>
      <c r="L15" s="40">
        <v>22</v>
      </c>
      <c r="M15" s="40">
        <v>19</v>
      </c>
      <c r="N15" s="20">
        <f t="shared" si="2"/>
        <v>1.1578947368421053</v>
      </c>
      <c r="O15" s="40">
        <v>4</v>
      </c>
      <c r="P15" s="21">
        <f t="shared" si="3"/>
        <v>1</v>
      </c>
      <c r="S15" s="43"/>
      <c r="T15" s="44"/>
      <c r="U15" s="44"/>
      <c r="V15" s="44"/>
      <c r="W15" s="44"/>
      <c r="X15" s="44"/>
      <c r="Y15" s="45"/>
      <c r="AB15" s="73"/>
      <c r="AC15" s="73"/>
      <c r="AD15" s="73"/>
      <c r="AE15" s="73"/>
      <c r="AF15" s="74"/>
      <c r="AG15" s="75"/>
      <c r="AQ15" s="42"/>
      <c r="AR15" s="42"/>
    </row>
    <row r="16" spans="1:44" ht="13.5" customHeight="1" thickBot="1" x14ac:dyDescent="0.3">
      <c r="A16" s="36">
        <v>10</v>
      </c>
      <c r="B16" s="37">
        <v>44417</v>
      </c>
      <c r="C16" s="66">
        <v>5</v>
      </c>
      <c r="D16" s="38">
        <v>11</v>
      </c>
      <c r="E16" s="39" t="str">
        <f>Spelerslijst!$C$12</f>
        <v>speler 10</v>
      </c>
      <c r="F16" s="40">
        <v>25</v>
      </c>
      <c r="G16" s="40">
        <v>14</v>
      </c>
      <c r="H16" s="20">
        <f t="shared" si="0"/>
        <v>1.7857142857142858</v>
      </c>
      <c r="I16" s="40">
        <v>4</v>
      </c>
      <c r="J16" s="36">
        <f t="shared" si="1"/>
        <v>1</v>
      </c>
      <c r="K16" s="39" t="str">
        <f>Spelerslijst!$C$15</f>
        <v>speler 13</v>
      </c>
      <c r="L16" s="40">
        <v>12</v>
      </c>
      <c r="M16" s="40">
        <v>14</v>
      </c>
      <c r="N16" s="20">
        <f t="shared" si="2"/>
        <v>0.8571428571428571</v>
      </c>
      <c r="O16" s="40">
        <v>2</v>
      </c>
      <c r="P16" s="21">
        <f t="shared" si="3"/>
        <v>1</v>
      </c>
      <c r="S16" s="46"/>
      <c r="T16" s="47"/>
      <c r="U16" s="47"/>
      <c r="V16" s="47"/>
      <c r="W16" s="47"/>
      <c r="X16" s="47"/>
      <c r="Y16" s="48"/>
      <c r="AB16" s="73" t="s">
        <v>44</v>
      </c>
      <c r="AC16" s="73"/>
      <c r="AD16" s="73"/>
      <c r="AE16" s="73"/>
      <c r="AF16" s="74" t="s">
        <v>43</v>
      </c>
      <c r="AG16" s="75">
        <v>16</v>
      </c>
      <c r="AQ16" s="42"/>
      <c r="AR16" s="42"/>
    </row>
    <row r="17" spans="1:44" ht="13.5" customHeight="1" thickBot="1" x14ac:dyDescent="0.3">
      <c r="A17" s="36">
        <v>9</v>
      </c>
      <c r="B17" s="37">
        <v>44417</v>
      </c>
      <c r="C17" s="66">
        <v>6</v>
      </c>
      <c r="D17" s="38">
        <v>10</v>
      </c>
      <c r="E17" s="39" t="str">
        <f>Spelerslijst!$C$11</f>
        <v>speler 9</v>
      </c>
      <c r="F17" s="40">
        <v>33</v>
      </c>
      <c r="G17" s="40">
        <v>21</v>
      </c>
      <c r="H17" s="20">
        <f t="shared" si="0"/>
        <v>1.5714285714285714</v>
      </c>
      <c r="I17" s="40">
        <v>4</v>
      </c>
      <c r="J17" s="36">
        <f t="shared" si="1"/>
        <v>1</v>
      </c>
      <c r="K17" s="39" t="str">
        <f>Spelerslijst!$C$16</f>
        <v>speler 14</v>
      </c>
      <c r="L17" s="40">
        <v>12</v>
      </c>
      <c r="M17" s="40">
        <v>21</v>
      </c>
      <c r="N17" s="20">
        <f t="shared" si="2"/>
        <v>0.5714285714285714</v>
      </c>
      <c r="O17" s="40">
        <v>2</v>
      </c>
      <c r="P17" s="21">
        <f t="shared" si="3"/>
        <v>1</v>
      </c>
      <c r="S17" s="49"/>
      <c r="T17" s="50"/>
      <c r="U17" s="50"/>
      <c r="V17" s="50"/>
      <c r="W17" s="50"/>
      <c r="X17" s="50"/>
      <c r="Y17" s="51"/>
      <c r="AB17" s="73"/>
      <c r="AC17" s="73"/>
      <c r="AD17" s="73"/>
      <c r="AE17" s="73"/>
      <c r="AF17" s="74"/>
      <c r="AG17" s="75"/>
      <c r="AQ17" s="42"/>
      <c r="AR17" s="42"/>
    </row>
    <row r="18" spans="1:44" ht="13.5" customHeight="1" x14ac:dyDescent="0.25">
      <c r="A18" s="36">
        <v>13</v>
      </c>
      <c r="B18" s="37">
        <v>44417</v>
      </c>
      <c r="C18" s="66">
        <v>7</v>
      </c>
      <c r="D18" s="38">
        <v>14</v>
      </c>
      <c r="E18" s="39" t="str">
        <f>Spelerslijst!$C$15</f>
        <v>speler 13</v>
      </c>
      <c r="F18" s="40">
        <v>19</v>
      </c>
      <c r="G18" s="40">
        <v>10</v>
      </c>
      <c r="H18" s="20">
        <f t="shared" si="0"/>
        <v>1.9</v>
      </c>
      <c r="I18" s="40">
        <v>4</v>
      </c>
      <c r="J18" s="36">
        <f t="shared" si="1"/>
        <v>1</v>
      </c>
      <c r="K18" s="39" t="str">
        <f>Spelerslijst!$C$13</f>
        <v>speler 11</v>
      </c>
      <c r="L18" s="40">
        <v>8</v>
      </c>
      <c r="M18" s="40">
        <v>10</v>
      </c>
      <c r="N18" s="20">
        <f t="shared" si="2"/>
        <v>0.8</v>
      </c>
      <c r="O18" s="40">
        <v>1</v>
      </c>
      <c r="P18" s="21">
        <f t="shared" si="3"/>
        <v>1</v>
      </c>
      <c r="S18" s="79" t="s">
        <v>22</v>
      </c>
      <c r="T18" s="82" t="s">
        <v>10</v>
      </c>
      <c r="U18" s="85" t="s">
        <v>12</v>
      </c>
      <c r="V18" s="85" t="s">
        <v>13</v>
      </c>
      <c r="W18" s="85" t="s">
        <v>14</v>
      </c>
      <c r="X18" s="76" t="s">
        <v>50</v>
      </c>
      <c r="Y18" s="104" t="s">
        <v>11</v>
      </c>
      <c r="AB18" s="73"/>
      <c r="AC18" s="73"/>
      <c r="AD18" s="73"/>
      <c r="AE18" s="73"/>
      <c r="AF18" s="74"/>
      <c r="AG18" s="75"/>
      <c r="AQ18" s="42"/>
      <c r="AR18" s="42"/>
    </row>
    <row r="19" spans="1:44" ht="13.5" customHeight="1" x14ac:dyDescent="0.25">
      <c r="A19" s="36">
        <v>15</v>
      </c>
      <c r="B19" s="37">
        <v>44417</v>
      </c>
      <c r="C19" s="66">
        <v>8</v>
      </c>
      <c r="D19" s="38">
        <v>16</v>
      </c>
      <c r="E19" s="39" t="str">
        <f>Spelerslijst!$C$17</f>
        <v>speler 15</v>
      </c>
      <c r="F19" s="40">
        <v>17</v>
      </c>
      <c r="G19" s="40">
        <v>17</v>
      </c>
      <c r="H19" s="20">
        <f t="shared" si="0"/>
        <v>1</v>
      </c>
      <c r="I19" s="40">
        <v>3</v>
      </c>
      <c r="J19" s="36">
        <f t="shared" si="1"/>
        <v>1</v>
      </c>
      <c r="K19" s="39" t="str">
        <f>Spelerslijst!$C$11</f>
        <v>speler 9</v>
      </c>
      <c r="L19" s="40">
        <v>33</v>
      </c>
      <c r="M19" s="40">
        <v>17</v>
      </c>
      <c r="N19" s="20">
        <f t="shared" si="2"/>
        <v>1.9411764705882353</v>
      </c>
      <c r="O19" s="40">
        <v>4</v>
      </c>
      <c r="P19" s="21">
        <f t="shared" si="3"/>
        <v>1</v>
      </c>
      <c r="S19" s="80"/>
      <c r="T19" s="83"/>
      <c r="U19" s="86"/>
      <c r="V19" s="86"/>
      <c r="W19" s="86"/>
      <c r="X19" s="77"/>
      <c r="Y19" s="105"/>
      <c r="AB19" s="73" t="s">
        <v>45</v>
      </c>
      <c r="AC19" s="73"/>
      <c r="AD19" s="73"/>
      <c r="AE19" s="73"/>
      <c r="AF19" s="74" t="s">
        <v>43</v>
      </c>
      <c r="AG19" s="75">
        <v>17</v>
      </c>
      <c r="AQ19" s="42"/>
      <c r="AR19" s="42"/>
    </row>
    <row r="20" spans="1:44" ht="13.5" customHeight="1" x14ac:dyDescent="0.25">
      <c r="A20" s="36">
        <v>19</v>
      </c>
      <c r="B20" s="37">
        <v>44417</v>
      </c>
      <c r="C20" s="66">
        <v>9</v>
      </c>
      <c r="D20" s="38">
        <v>20</v>
      </c>
      <c r="E20" s="39" t="str">
        <f>Spelerslijst!$C$21</f>
        <v>speler 19</v>
      </c>
      <c r="F20" s="40">
        <v>21</v>
      </c>
      <c r="G20" s="40">
        <v>20</v>
      </c>
      <c r="H20" s="20">
        <f t="shared" si="0"/>
        <v>1.05</v>
      </c>
      <c r="I20" s="40">
        <v>3</v>
      </c>
      <c r="J20" s="36">
        <f t="shared" si="1"/>
        <v>1</v>
      </c>
      <c r="K20" s="39" t="str">
        <f>Spelerslijst!$C$7</f>
        <v>speler 5</v>
      </c>
      <c r="L20" s="40">
        <v>24</v>
      </c>
      <c r="M20" s="40">
        <v>20</v>
      </c>
      <c r="N20" s="20">
        <f t="shared" si="2"/>
        <v>1.2</v>
      </c>
      <c r="O20" s="40">
        <v>4</v>
      </c>
      <c r="P20" s="21">
        <f t="shared" si="3"/>
        <v>1</v>
      </c>
      <c r="S20" s="80"/>
      <c r="T20" s="83"/>
      <c r="U20" s="86"/>
      <c r="V20" s="86"/>
      <c r="W20" s="86"/>
      <c r="X20" s="77"/>
      <c r="Y20" s="105"/>
      <c r="AB20" s="73"/>
      <c r="AC20" s="73"/>
      <c r="AD20" s="73"/>
      <c r="AE20" s="73"/>
      <c r="AF20" s="74"/>
      <c r="AG20" s="75"/>
      <c r="AQ20" s="42"/>
      <c r="AR20" s="42"/>
    </row>
    <row r="21" spans="1:44" ht="13.5" customHeight="1" x14ac:dyDescent="0.25">
      <c r="A21" s="36">
        <v>4</v>
      </c>
      <c r="B21" s="37">
        <v>44420</v>
      </c>
      <c r="C21" s="66">
        <v>1</v>
      </c>
      <c r="D21" s="38">
        <v>5</v>
      </c>
      <c r="E21" s="39" t="str">
        <f>Spelerslijst!$C$6</f>
        <v>speler 4</v>
      </c>
      <c r="F21" s="40">
        <v>6</v>
      </c>
      <c r="G21" s="40">
        <v>14</v>
      </c>
      <c r="H21" s="20">
        <f t="shared" si="0"/>
        <v>0.42857142857142855</v>
      </c>
      <c r="I21" s="40">
        <v>1</v>
      </c>
      <c r="J21" s="36">
        <f t="shared" si="1"/>
        <v>1</v>
      </c>
      <c r="K21" s="39" t="str">
        <f>Spelerslijst!$C$22</f>
        <v>speler 20</v>
      </c>
      <c r="L21" s="40">
        <v>19</v>
      </c>
      <c r="M21" s="40">
        <v>14</v>
      </c>
      <c r="N21" s="20">
        <f t="shared" si="2"/>
        <v>1.3571428571428572</v>
      </c>
      <c r="O21" s="40">
        <v>4</v>
      </c>
      <c r="P21" s="21">
        <f t="shared" si="3"/>
        <v>1</v>
      </c>
      <c r="S21" s="80"/>
      <c r="T21" s="83"/>
      <c r="U21" s="86"/>
      <c r="V21" s="86"/>
      <c r="W21" s="86"/>
      <c r="X21" s="77"/>
      <c r="Y21" s="105"/>
      <c r="AB21" s="73"/>
      <c r="AC21" s="73"/>
      <c r="AD21" s="73"/>
      <c r="AE21" s="73"/>
      <c r="AF21" s="74"/>
      <c r="AG21" s="75"/>
      <c r="AQ21" s="42"/>
      <c r="AR21" s="42"/>
    </row>
    <row r="22" spans="1:44" ht="13.5" customHeight="1" x14ac:dyDescent="0.25">
      <c r="A22" s="36">
        <v>17</v>
      </c>
      <c r="B22" s="37">
        <v>44420</v>
      </c>
      <c r="C22" s="66">
        <v>1</v>
      </c>
      <c r="D22" s="38">
        <v>18</v>
      </c>
      <c r="E22" s="39" t="str">
        <f>Spelerslijst!$C$19</f>
        <v>speler 17</v>
      </c>
      <c r="F22" s="40">
        <v>26</v>
      </c>
      <c r="G22" s="40">
        <v>21</v>
      </c>
      <c r="H22" s="20">
        <f t="shared" si="0"/>
        <v>1.2380952380952381</v>
      </c>
      <c r="I22" s="40">
        <v>3</v>
      </c>
      <c r="J22" s="36">
        <f t="shared" si="1"/>
        <v>1</v>
      </c>
      <c r="K22" s="39" t="str">
        <f>Spelerslijst!$C$9</f>
        <v>speler 7</v>
      </c>
      <c r="L22" s="40">
        <v>16</v>
      </c>
      <c r="M22" s="40">
        <v>21</v>
      </c>
      <c r="N22" s="20">
        <f t="shared" si="2"/>
        <v>0.76190476190476186</v>
      </c>
      <c r="O22" s="40">
        <v>4</v>
      </c>
      <c r="P22" s="21">
        <f t="shared" si="3"/>
        <v>1</v>
      </c>
      <c r="S22" s="80"/>
      <c r="T22" s="83"/>
      <c r="U22" s="86"/>
      <c r="V22" s="86"/>
      <c r="W22" s="86"/>
      <c r="X22" s="77"/>
      <c r="Y22" s="105"/>
      <c r="AB22" s="73" t="s">
        <v>46</v>
      </c>
      <c r="AC22" s="73"/>
      <c r="AD22" s="73"/>
      <c r="AE22" s="73"/>
      <c r="AF22" s="74" t="s">
        <v>43</v>
      </c>
      <c r="AG22" s="75">
        <v>18</v>
      </c>
      <c r="AQ22" s="42"/>
      <c r="AR22" s="42"/>
    </row>
    <row r="23" spans="1:44" ht="13.5" customHeight="1" thickBot="1" x14ac:dyDescent="0.3">
      <c r="A23" s="36">
        <v>6</v>
      </c>
      <c r="B23" s="37">
        <v>44420</v>
      </c>
      <c r="C23" s="66">
        <v>2</v>
      </c>
      <c r="D23" s="38">
        <v>7</v>
      </c>
      <c r="E23" s="39" t="str">
        <f>Spelerslijst!$C$8</f>
        <v>speler 6</v>
      </c>
      <c r="F23" s="40">
        <v>25</v>
      </c>
      <c r="G23" s="40">
        <v>18</v>
      </c>
      <c r="H23" s="20">
        <f t="shared" si="0"/>
        <v>1.3888888888888888</v>
      </c>
      <c r="I23" s="40">
        <v>4</v>
      </c>
      <c r="J23" s="36">
        <f t="shared" si="1"/>
        <v>1</v>
      </c>
      <c r="K23" s="39" t="str">
        <f>Spelerslijst!$C$19</f>
        <v>speler 17</v>
      </c>
      <c r="L23" s="40">
        <v>11</v>
      </c>
      <c r="M23" s="40">
        <v>18</v>
      </c>
      <c r="N23" s="20">
        <f t="shared" si="2"/>
        <v>0.61111111111111116</v>
      </c>
      <c r="O23" s="40">
        <v>1</v>
      </c>
      <c r="P23" s="21">
        <f t="shared" si="3"/>
        <v>1</v>
      </c>
      <c r="S23" s="81"/>
      <c r="T23" s="84"/>
      <c r="U23" s="87"/>
      <c r="V23" s="87"/>
      <c r="W23" s="87"/>
      <c r="X23" s="78"/>
      <c r="Y23" s="106"/>
      <c r="AB23" s="73"/>
      <c r="AC23" s="73"/>
      <c r="AD23" s="73"/>
      <c r="AE23" s="73"/>
      <c r="AF23" s="74"/>
      <c r="AG23" s="75"/>
    </row>
    <row r="24" spans="1:44" ht="13.5" customHeight="1" x14ac:dyDescent="0.25">
      <c r="A24" s="36">
        <v>25</v>
      </c>
      <c r="B24" s="37">
        <v>44420</v>
      </c>
      <c r="C24" s="66">
        <v>2</v>
      </c>
      <c r="D24" s="38">
        <v>26</v>
      </c>
      <c r="E24" s="39" t="str">
        <f>Spelerslijst!$C$6</f>
        <v>speler 4</v>
      </c>
      <c r="F24" s="40">
        <v>11</v>
      </c>
      <c r="G24" s="40">
        <v>25</v>
      </c>
      <c r="H24" s="20">
        <f t="shared" si="0"/>
        <v>0.44</v>
      </c>
      <c r="I24" s="40">
        <v>2</v>
      </c>
      <c r="J24" s="36">
        <f t="shared" si="1"/>
        <v>1</v>
      </c>
      <c r="K24" s="39" t="str">
        <f>Spelerslijst!$C$23</f>
        <v>speler 21</v>
      </c>
      <c r="L24" s="40">
        <v>43</v>
      </c>
      <c r="M24" s="40">
        <v>25</v>
      </c>
      <c r="N24" s="20">
        <f t="shared" si="2"/>
        <v>1.72</v>
      </c>
      <c r="O24" s="40">
        <v>4</v>
      </c>
      <c r="P24" s="21">
        <f t="shared" si="3"/>
        <v>1</v>
      </c>
      <c r="S24" s="52"/>
      <c r="T24" s="53"/>
      <c r="U24" s="53"/>
      <c r="V24" s="53"/>
      <c r="W24" s="53"/>
      <c r="X24" s="53"/>
      <c r="Y24" s="54"/>
      <c r="AB24" s="73"/>
      <c r="AC24" s="73"/>
      <c r="AD24" s="73"/>
      <c r="AE24" s="73"/>
      <c r="AF24" s="74"/>
      <c r="AG24" s="75"/>
    </row>
    <row r="25" spans="1:44" ht="13.5" customHeight="1" x14ac:dyDescent="0.25">
      <c r="A25" s="36">
        <v>39</v>
      </c>
      <c r="B25" s="37">
        <v>44420</v>
      </c>
      <c r="C25" s="66">
        <v>4</v>
      </c>
      <c r="D25" s="38">
        <v>40</v>
      </c>
      <c r="E25" s="39" t="str">
        <f>Spelerslijst!$C$20</f>
        <v>speler 18</v>
      </c>
      <c r="F25" s="40">
        <v>23</v>
      </c>
      <c r="G25" s="40">
        <v>13</v>
      </c>
      <c r="H25" s="20">
        <f t="shared" si="0"/>
        <v>1.7692307692307692</v>
      </c>
      <c r="I25" s="40">
        <v>4</v>
      </c>
      <c r="J25" s="36">
        <f t="shared" si="1"/>
        <v>1</v>
      </c>
      <c r="K25" s="39" t="str">
        <f>Spelerslijst!$C$10</f>
        <v>speler 8</v>
      </c>
      <c r="L25" s="40">
        <v>12</v>
      </c>
      <c r="M25" s="40">
        <v>13</v>
      </c>
      <c r="N25" s="20">
        <f t="shared" si="2"/>
        <v>0.92307692307692313</v>
      </c>
      <c r="O25" s="40">
        <v>2</v>
      </c>
      <c r="P25" s="21">
        <f t="shared" si="3"/>
        <v>1</v>
      </c>
      <c r="R25" s="22">
        <v>1</v>
      </c>
      <c r="S25" s="55" t="str">
        <f t="array" ref="S25">INDEX(Spelerslijst!$C$3:$C$24,MATCH(LARGE(SUMIF($E$6:$E$236,Spelerslijst!$C$3:$C$24,$I$6:$I$236)+SUMIF($K$6:$K$236,Spelerslijst!$C$3:$C$24,$O$6:$O$236)+(ROW($1:$22)/1000),ROW(A1)),SUMIF($E$6:$E$236,Spelerslijst!$C$3:$C$24,$I$6:$I$236)+SUMIF($K$6:$K$236,Spelerslijst!$C$3:$C$24,$O$6:$O$236)+(ROW($1:$22)/1000),0))</f>
        <v>speler 8</v>
      </c>
      <c r="T25" s="56">
        <f t="shared" ref="T25:T46" si="4">SUMIF($E$6:$E$236,S25,$J$6:$J$236)+SUMIF($K$6:$K$236,S25,$P$6:$P$236)</f>
        <v>4</v>
      </c>
      <c r="U25" s="56">
        <f t="shared" ref="U25:U46" si="5">SUMIF($E$6:$E$236,S25,$F$6:$F$236)+SUMIF($K$6:$K$236,S25,$L$6:$L$236)</f>
        <v>69</v>
      </c>
      <c r="V25" s="56">
        <f t="shared" ref="V25:V46" si="6">SUMIF($E$6:$E$236,S25,$G$6:$G$236)+SUMIF($K$6:$K$236,S25,$M$6:$M$236)</f>
        <v>79</v>
      </c>
      <c r="W25" s="57">
        <f t="shared" ref="W25:W39" si="7">IF(V25=0,"",U25/V25)</f>
        <v>0.87341772151898733</v>
      </c>
      <c r="X25" s="58">
        <f>IF(W25="","",(W25-INDEX(Spelerslijst!$D$3:$D$28,MATCH('22 spelers'!$S25,Spelerslijst!$C$3:$C$28,0)))/INDEX(Spelerslijst!$D$3:$D$28,MATCH('22 spelers'!$S25,Spelerslijst!$C$3:$C$28,0)))</f>
        <v>-8.0612924716855397E-2</v>
      </c>
      <c r="Y25" s="59">
        <f t="shared" ref="Y25:Y46" si="8">SUMIF($E$6:$E$236,S25,$I$6:$I$236)+SUMIF($K$6:$K$236,S25,$O$6:$O$236)</f>
        <v>14</v>
      </c>
      <c r="AB25" s="73" t="s">
        <v>47</v>
      </c>
      <c r="AC25" s="73"/>
      <c r="AD25" s="73"/>
      <c r="AE25" s="73"/>
      <c r="AF25" s="74" t="s">
        <v>43</v>
      </c>
      <c r="AG25" s="75">
        <v>19</v>
      </c>
    </row>
    <row r="26" spans="1:44" ht="13.5" customHeight="1" x14ac:dyDescent="0.25">
      <c r="A26" s="36">
        <v>2</v>
      </c>
      <c r="B26" s="37">
        <v>44420</v>
      </c>
      <c r="C26" s="66">
        <v>5</v>
      </c>
      <c r="D26" s="38">
        <v>3</v>
      </c>
      <c r="E26" s="39" t="str">
        <f>Spelerslijst!$C$4</f>
        <v>speler 2</v>
      </c>
      <c r="F26" s="40">
        <v>17</v>
      </c>
      <c r="G26" s="40">
        <v>17</v>
      </c>
      <c r="H26" s="20">
        <f t="shared" si="0"/>
        <v>1</v>
      </c>
      <c r="I26" s="40">
        <v>4</v>
      </c>
      <c r="J26" s="36">
        <f t="shared" si="1"/>
        <v>1</v>
      </c>
      <c r="K26" s="39" t="str">
        <f>Spelerslijst!$C$23</f>
        <v>speler 21</v>
      </c>
      <c r="L26" s="40">
        <v>37</v>
      </c>
      <c r="M26" s="40">
        <v>17</v>
      </c>
      <c r="N26" s="20">
        <f t="shared" si="2"/>
        <v>2.1764705882352939</v>
      </c>
      <c r="O26" s="40">
        <v>2</v>
      </c>
      <c r="P26" s="21">
        <f t="shared" si="3"/>
        <v>1</v>
      </c>
      <c r="R26" s="22">
        <v>2</v>
      </c>
      <c r="S26" s="55" t="str">
        <f t="array" ref="S26">INDEX(Spelerslijst!$C$3:$C$24,MATCH(LARGE(SUMIF($E$6:$E$236,Spelerslijst!$C$3:$C$24,$I$6:$I$236)+SUMIF($K$6:$K$236,Spelerslijst!$C$3:$C$24,$O$6:$O$236)+(ROW($1:$22)/1000),ROW(A2)),SUMIF($E$6:$E$236,Spelerslijst!$C$3:$C$24,$I$6:$I$236)+SUMIF($K$6:$K$236,Spelerslijst!$C$3:$C$24,$O$6:$O$236)+(ROW($1:$22)/1000),0))</f>
        <v>speler 6</v>
      </c>
      <c r="T26" s="56">
        <f t="shared" si="4"/>
        <v>4</v>
      </c>
      <c r="U26" s="56">
        <f t="shared" si="5"/>
        <v>96</v>
      </c>
      <c r="V26" s="56">
        <f t="shared" si="6"/>
        <v>70</v>
      </c>
      <c r="W26" s="57">
        <f t="shared" si="7"/>
        <v>1.3714285714285714</v>
      </c>
      <c r="X26" s="58">
        <f>IF(W26="","",(W26-INDEX(Spelerslijst!$D$3:$D$28,MATCH('22 spelers'!$S26,Spelerslijst!$C$3:$C$28,0)))/INDEX(Spelerslijst!$D$3:$D$28,MATCH('22 spelers'!$S26,Spelerslijst!$C$3:$C$28,0)))</f>
        <v>0.11498257839721257</v>
      </c>
      <c r="Y26" s="59">
        <f t="shared" si="8"/>
        <v>14</v>
      </c>
      <c r="AB26" s="73"/>
      <c r="AC26" s="73"/>
      <c r="AD26" s="73"/>
      <c r="AE26" s="73"/>
      <c r="AF26" s="74"/>
      <c r="AG26" s="75"/>
    </row>
    <row r="27" spans="1:44" ht="13.5" customHeight="1" x14ac:dyDescent="0.25">
      <c r="A27" s="36">
        <v>18</v>
      </c>
      <c r="B27" s="37">
        <v>44420</v>
      </c>
      <c r="C27" s="66">
        <v>5</v>
      </c>
      <c r="D27" s="38">
        <v>19</v>
      </c>
      <c r="E27" s="39" t="str">
        <f>Spelerslijst!$C$20</f>
        <v>speler 18</v>
      </c>
      <c r="F27" s="40">
        <v>23</v>
      </c>
      <c r="G27" s="40">
        <v>16</v>
      </c>
      <c r="H27" s="20">
        <f t="shared" si="0"/>
        <v>1.4375</v>
      </c>
      <c r="I27" s="40">
        <v>4</v>
      </c>
      <c r="J27" s="36">
        <f t="shared" si="1"/>
        <v>1</v>
      </c>
      <c r="K27" s="39" t="str">
        <f>Spelerslijst!$C$8</f>
        <v>speler 6</v>
      </c>
      <c r="L27" s="40">
        <v>21</v>
      </c>
      <c r="M27" s="40">
        <v>16</v>
      </c>
      <c r="N27" s="20">
        <f t="shared" si="2"/>
        <v>1.3125</v>
      </c>
      <c r="O27" s="40">
        <v>2</v>
      </c>
      <c r="P27" s="21">
        <f t="shared" si="3"/>
        <v>1</v>
      </c>
      <c r="R27" s="22">
        <v>3</v>
      </c>
      <c r="S27" s="55" t="str">
        <f t="array" ref="S27">INDEX(Spelerslijst!$C$3:$C$24,MATCH(LARGE(SUMIF($E$6:$E$236,Spelerslijst!$C$3:$C$24,$I$6:$I$236)+SUMIF($K$6:$K$236,Spelerslijst!$C$3:$C$24,$O$6:$O$236)+(ROW($1:$22)/1000),ROW(A3)),SUMIF($E$6:$E$236,Spelerslijst!$C$3:$C$24,$I$6:$I$236)+SUMIF($K$6:$K$236,Spelerslijst!$C$3:$C$24,$O$6:$O$236)+(ROW($1:$22)/1000),0))</f>
        <v>speler 18</v>
      </c>
      <c r="T27" s="56">
        <f t="shared" si="4"/>
        <v>4</v>
      </c>
      <c r="U27" s="56">
        <f t="shared" si="5"/>
        <v>80</v>
      </c>
      <c r="V27" s="56">
        <f t="shared" si="6"/>
        <v>83</v>
      </c>
      <c r="W27" s="57">
        <f t="shared" si="7"/>
        <v>0.96385542168674698</v>
      </c>
      <c r="X27" s="58">
        <f>IF(W27="","",(W27-INDEX(Spelerslijst!$D$3:$D$28,MATCH('22 spelers'!$S27,Spelerslijst!$C$3:$C$28,0)))/INDEX(Spelerslijst!$D$3:$D$28,MATCH('22 spelers'!$S27,Spelerslijst!$C$3:$C$28,0)))</f>
        <v>-0.14703060027721498</v>
      </c>
      <c r="Y27" s="59">
        <f t="shared" si="8"/>
        <v>13</v>
      </c>
      <c r="AB27" s="73"/>
      <c r="AC27" s="73"/>
      <c r="AD27" s="73"/>
      <c r="AE27" s="73"/>
      <c r="AF27" s="74"/>
      <c r="AG27" s="75"/>
    </row>
    <row r="28" spans="1:44" ht="13.5" customHeight="1" x14ac:dyDescent="0.25">
      <c r="A28" s="36">
        <v>14</v>
      </c>
      <c r="B28" s="37">
        <v>44420</v>
      </c>
      <c r="C28" s="66">
        <v>6</v>
      </c>
      <c r="D28" s="38">
        <v>15</v>
      </c>
      <c r="E28" s="39" t="str">
        <f>Spelerslijst!$C$16</f>
        <v>speler 14</v>
      </c>
      <c r="F28" s="40">
        <v>8</v>
      </c>
      <c r="G28" s="40">
        <v>11</v>
      </c>
      <c r="H28" s="20">
        <f t="shared" si="0"/>
        <v>0.72727272727272729</v>
      </c>
      <c r="I28" s="40">
        <v>1</v>
      </c>
      <c r="J28" s="36">
        <f t="shared" si="1"/>
        <v>1</v>
      </c>
      <c r="K28" s="39" t="str">
        <f>Spelerslijst!$C$12</f>
        <v>speler 10</v>
      </c>
      <c r="L28" s="40">
        <v>25</v>
      </c>
      <c r="M28" s="40">
        <v>11</v>
      </c>
      <c r="N28" s="20">
        <f t="shared" si="2"/>
        <v>2.2727272727272729</v>
      </c>
      <c r="O28" s="40">
        <v>4</v>
      </c>
      <c r="P28" s="21">
        <f t="shared" si="3"/>
        <v>1</v>
      </c>
      <c r="R28" s="22">
        <v>4</v>
      </c>
      <c r="S28" s="55" t="str">
        <f t="array" ref="S28">INDEX(Spelerslijst!$C$3:$C$24,MATCH(LARGE(SUMIF($E$6:$E$236,Spelerslijst!$C$3:$C$24,$I$6:$I$236)+SUMIF($K$6:$K$236,Spelerslijst!$C$3:$C$24,$O$6:$O$236)+(ROW($1:$22)/1000),ROW(A4)),SUMIF($E$6:$E$236,Spelerslijst!$C$3:$C$24,$I$6:$I$236)+SUMIF($K$6:$K$236,Spelerslijst!$C$3:$C$24,$O$6:$O$236)+(ROW($1:$22)/1000),0))</f>
        <v>speler 10</v>
      </c>
      <c r="T28" s="56">
        <f t="shared" si="4"/>
        <v>3</v>
      </c>
      <c r="U28" s="56">
        <f t="shared" si="5"/>
        <v>75</v>
      </c>
      <c r="V28" s="56">
        <f t="shared" si="6"/>
        <v>38</v>
      </c>
      <c r="W28" s="57">
        <f t="shared" si="7"/>
        <v>1.9736842105263157</v>
      </c>
      <c r="X28" s="58">
        <f>IF(W28="","",(W28-INDEX(Spelerslijst!$D$3:$D$28,MATCH('22 spelers'!$S28,Spelerslijst!$C$3:$C$28,0)))/INDEX(Spelerslijst!$D$3:$D$28,MATCH('22 spelers'!$S28,Spelerslijst!$C$3:$C$28,0)))</f>
        <v>0.59168081494057723</v>
      </c>
      <c r="Y28" s="59">
        <f t="shared" si="8"/>
        <v>12</v>
      </c>
      <c r="AB28" s="73" t="s">
        <v>48</v>
      </c>
      <c r="AC28" s="73"/>
      <c r="AD28" s="73"/>
      <c r="AE28" s="73"/>
      <c r="AF28" s="74" t="s">
        <v>43</v>
      </c>
      <c r="AG28" s="75" t="s">
        <v>49</v>
      </c>
    </row>
    <row r="29" spans="1:44" ht="13.5" customHeight="1" x14ac:dyDescent="0.25">
      <c r="A29" s="36">
        <v>7</v>
      </c>
      <c r="B29" s="37">
        <v>44424</v>
      </c>
      <c r="C29" s="70">
        <v>1</v>
      </c>
      <c r="D29" s="38">
        <v>8</v>
      </c>
      <c r="E29" s="39" t="str">
        <f>Spelerslijst!$C$9</f>
        <v>speler 7</v>
      </c>
      <c r="F29" s="40">
        <v>15</v>
      </c>
      <c r="G29" s="40">
        <v>26</v>
      </c>
      <c r="H29" s="20">
        <f t="shared" si="0"/>
        <v>0.57692307692307687</v>
      </c>
      <c r="I29" s="40">
        <v>3</v>
      </c>
      <c r="J29" s="36">
        <f t="shared" si="1"/>
        <v>1</v>
      </c>
      <c r="K29" s="39" t="str">
        <f>Spelerslijst!$C$18</f>
        <v>speler 16</v>
      </c>
      <c r="L29" s="40">
        <v>23</v>
      </c>
      <c r="M29" s="40">
        <v>26</v>
      </c>
      <c r="N29" s="20">
        <f t="shared" si="2"/>
        <v>0.88461538461538458</v>
      </c>
      <c r="O29" s="40">
        <v>4</v>
      </c>
      <c r="P29" s="21">
        <f t="shared" si="3"/>
        <v>1</v>
      </c>
      <c r="R29" s="22">
        <v>5</v>
      </c>
      <c r="S29" s="55" t="str">
        <f t="array" ref="S29">INDEX(Spelerslijst!$C$3:$C$24,MATCH(LARGE(SUMIF($E$6:$E$236,Spelerslijst!$C$3:$C$24,$I$6:$I$236)+SUMIF($K$6:$K$236,Spelerslijst!$C$3:$C$24,$O$6:$O$236)+(ROW($1:$22)/1000),ROW(A5)),SUMIF($E$6:$E$236,Spelerslijst!$C$3:$C$24,$I$6:$I$236)+SUMIF($K$6:$K$236,Spelerslijst!$C$3:$C$24,$O$6:$O$236)+(ROW($1:$22)/1000),0))</f>
        <v>speler 2</v>
      </c>
      <c r="T29" s="56">
        <f t="shared" si="4"/>
        <v>3</v>
      </c>
      <c r="U29" s="56">
        <f t="shared" si="5"/>
        <v>51</v>
      </c>
      <c r="V29" s="56">
        <f t="shared" si="6"/>
        <v>44</v>
      </c>
      <c r="W29" s="57">
        <f t="shared" si="7"/>
        <v>1.1590909090909092</v>
      </c>
      <c r="X29" s="58">
        <f>IF(W29="","",(W29-INDEX(Spelerslijst!$D$3:$D$28,MATCH('22 spelers'!$S29,Spelerslijst!$C$3:$C$28,0)))/INDEX(Spelerslijst!$D$3:$D$28,MATCH('22 spelers'!$S29,Spelerslijst!$C$3:$C$28,0)))</f>
        <v>0.48601398601398604</v>
      </c>
      <c r="Y29" s="59">
        <f t="shared" si="8"/>
        <v>12</v>
      </c>
      <c r="AB29" s="73"/>
      <c r="AC29" s="73"/>
      <c r="AD29" s="73"/>
      <c r="AE29" s="73"/>
      <c r="AF29" s="74"/>
      <c r="AG29" s="75"/>
    </row>
    <row r="30" spans="1:44" ht="13.5" customHeight="1" x14ac:dyDescent="0.25">
      <c r="A30" s="36">
        <v>33</v>
      </c>
      <c r="B30" s="37">
        <v>44424</v>
      </c>
      <c r="C30" s="71">
        <v>2</v>
      </c>
      <c r="D30" s="38">
        <v>34</v>
      </c>
      <c r="E30" s="39" t="str">
        <f>Spelerslijst!$C$14</f>
        <v>speler 12</v>
      </c>
      <c r="F30" s="40">
        <v>22</v>
      </c>
      <c r="G30" s="40">
        <v>25</v>
      </c>
      <c r="H30" s="20">
        <f t="shared" si="0"/>
        <v>0.88</v>
      </c>
      <c r="I30" s="40">
        <v>4</v>
      </c>
      <c r="J30" s="36">
        <f t="shared" si="1"/>
        <v>1</v>
      </c>
      <c r="K30" s="39" t="str">
        <f>Spelerslijst!$C$15</f>
        <v>speler 13</v>
      </c>
      <c r="L30" s="40">
        <v>12</v>
      </c>
      <c r="M30" s="40">
        <v>25</v>
      </c>
      <c r="N30" s="20">
        <f t="shared" si="2"/>
        <v>0.48</v>
      </c>
      <c r="O30" s="40">
        <v>2</v>
      </c>
      <c r="P30" s="21">
        <f t="shared" si="3"/>
        <v>1</v>
      </c>
      <c r="R30" s="22">
        <v>6</v>
      </c>
      <c r="S30" s="55" t="str">
        <f t="array" ref="S30">INDEX(Spelerslijst!$C$3:$C$24,MATCH(LARGE(SUMIF($E$6:$E$236,Spelerslijst!$C$3:$C$24,$I$6:$I$236)+SUMIF($K$6:$K$236,Spelerslijst!$C$3:$C$24,$O$6:$O$236)+(ROW($1:$22)/1000),ROW(A6)),SUMIF($E$6:$E$236,Spelerslijst!$C$3:$C$24,$I$6:$I$236)+SUMIF($K$6:$K$236,Spelerslijst!$C$3:$C$24,$O$6:$O$236)+(ROW($1:$22)/1000),0))</f>
        <v>speler 7</v>
      </c>
      <c r="T30" s="56">
        <f t="shared" si="4"/>
        <v>3</v>
      </c>
      <c r="U30" s="56">
        <f t="shared" si="5"/>
        <v>47</v>
      </c>
      <c r="V30" s="56">
        <f t="shared" si="6"/>
        <v>82</v>
      </c>
      <c r="W30" s="57">
        <f t="shared" si="7"/>
        <v>0.57317073170731703</v>
      </c>
      <c r="X30" s="58">
        <f>IF(W30="","",(W30-INDEX(Spelerslijst!$D$3:$D$28,MATCH('22 spelers'!$S30,Spelerslijst!$C$3:$C$28,0)))/INDEX(Spelerslijst!$D$3:$D$28,MATCH('22 spelers'!$S30,Spelerslijst!$C$3:$C$28,0)))</f>
        <v>-7.5531077891424145E-2</v>
      </c>
      <c r="Y30" s="59">
        <f t="shared" si="8"/>
        <v>11</v>
      </c>
      <c r="AB30" s="73"/>
      <c r="AC30" s="73"/>
      <c r="AD30" s="73"/>
      <c r="AE30" s="73"/>
      <c r="AF30" s="74"/>
      <c r="AG30" s="75"/>
    </row>
    <row r="31" spans="1:44" ht="13.5" customHeight="1" x14ac:dyDescent="0.25">
      <c r="A31" s="36">
        <v>26</v>
      </c>
      <c r="B31" s="37">
        <v>44424</v>
      </c>
      <c r="C31" s="72">
        <v>3</v>
      </c>
      <c r="D31" s="38">
        <v>27</v>
      </c>
      <c r="E31" s="39" t="str">
        <f>Spelerslijst!$C$7</f>
        <v>speler 5</v>
      </c>
      <c r="F31" s="40">
        <v>18</v>
      </c>
      <c r="G31" s="40">
        <v>30</v>
      </c>
      <c r="H31" s="20">
        <f t="shared" si="0"/>
        <v>0.6</v>
      </c>
      <c r="I31" s="40">
        <v>2</v>
      </c>
      <c r="J31" s="36">
        <f t="shared" si="1"/>
        <v>1</v>
      </c>
      <c r="K31" s="39" t="str">
        <f>Spelerslijst!$C$22</f>
        <v>speler 20</v>
      </c>
      <c r="L31" s="40">
        <v>19</v>
      </c>
      <c r="M31" s="40">
        <v>30</v>
      </c>
      <c r="N31" s="20">
        <f t="shared" si="2"/>
        <v>0.6333333333333333</v>
      </c>
      <c r="O31" s="40">
        <v>4</v>
      </c>
      <c r="P31" s="21">
        <f t="shared" si="3"/>
        <v>1</v>
      </c>
      <c r="R31" s="22">
        <v>7</v>
      </c>
      <c r="S31" s="55" t="str">
        <f t="array" ref="S31">INDEX(Spelerslijst!$C$3:$C$24,MATCH(LARGE(SUMIF($E$6:$E$236,Spelerslijst!$C$3:$C$24,$I$6:$I$236)+SUMIF($K$6:$K$236,Spelerslijst!$C$3:$C$24,$O$6:$O$236)+(ROW($1:$22)/1000),ROW(A7)),SUMIF($E$6:$E$236,Spelerslijst!$C$3:$C$24,$I$6:$I$236)+SUMIF($K$6:$K$236,Spelerslijst!$C$3:$C$24,$O$6:$O$236)+(ROW($1:$22)/1000),0))</f>
        <v>speler 21</v>
      </c>
      <c r="T31" s="56">
        <f t="shared" si="4"/>
        <v>3</v>
      </c>
      <c r="U31" s="56">
        <f t="shared" si="5"/>
        <v>123</v>
      </c>
      <c r="V31" s="56">
        <f t="shared" si="6"/>
        <v>60</v>
      </c>
      <c r="W31" s="57">
        <f t="shared" si="7"/>
        <v>2.0499999999999998</v>
      </c>
      <c r="X31" s="58">
        <f>IF(W31="","",(W31-INDEX(Spelerslijst!$D$3:$D$28,MATCH('22 spelers'!$S31,Spelerslijst!$C$3:$C$28,0)))/INDEX(Spelerslijst!$D$3:$D$28,MATCH('22 spelers'!$S31,Spelerslijst!$C$3:$C$28,0)))</f>
        <v>-4.2056074766355277E-2</v>
      </c>
      <c r="Y31" s="59">
        <f t="shared" si="8"/>
        <v>10</v>
      </c>
    </row>
    <row r="32" spans="1:44" ht="13.5" customHeight="1" x14ac:dyDescent="0.25">
      <c r="A32" s="36">
        <v>64</v>
      </c>
      <c r="B32" s="37">
        <v>44424</v>
      </c>
      <c r="C32" s="71">
        <v>4</v>
      </c>
      <c r="D32" s="38">
        <v>65</v>
      </c>
      <c r="E32" s="39" t="str">
        <f>Spelerslijst!$C$3</f>
        <v>speler 1</v>
      </c>
      <c r="F32" s="40">
        <v>17</v>
      </c>
      <c r="G32" s="40">
        <v>14</v>
      </c>
      <c r="H32" s="20">
        <f t="shared" si="0"/>
        <v>1.2142857142857142</v>
      </c>
      <c r="I32" s="40">
        <v>2</v>
      </c>
      <c r="J32" s="36">
        <f t="shared" si="1"/>
        <v>1</v>
      </c>
      <c r="K32" s="39" t="str">
        <f>Spelerslijst!$C$8</f>
        <v>speler 6</v>
      </c>
      <c r="L32" s="40">
        <v>25</v>
      </c>
      <c r="M32" s="40">
        <v>14</v>
      </c>
      <c r="N32" s="20">
        <f t="shared" si="2"/>
        <v>1.7857142857142858</v>
      </c>
      <c r="O32" s="40">
        <v>4</v>
      </c>
      <c r="P32" s="21">
        <f t="shared" si="3"/>
        <v>1</v>
      </c>
      <c r="R32" s="22">
        <v>8</v>
      </c>
      <c r="S32" s="55" t="str">
        <f t="array" ref="S32">INDEX(Spelerslijst!$C$3:$C$24,MATCH(LARGE(SUMIF($E$6:$E$236,Spelerslijst!$C$3:$C$24,$I$6:$I$236)+SUMIF($K$6:$K$236,Spelerslijst!$C$3:$C$24,$O$6:$O$236)+(ROW($1:$22)/1000),ROW(A8)),SUMIF($E$6:$E$236,Spelerslijst!$C$3:$C$24,$I$6:$I$236)+SUMIF($K$6:$K$236,Spelerslijst!$C$3:$C$24,$O$6:$O$236)+(ROW($1:$22)/1000),0))</f>
        <v>speler 5</v>
      </c>
      <c r="T32" s="56">
        <f t="shared" si="4"/>
        <v>3</v>
      </c>
      <c r="U32" s="56">
        <f t="shared" si="5"/>
        <v>66</v>
      </c>
      <c r="V32" s="56">
        <f t="shared" si="6"/>
        <v>69</v>
      </c>
      <c r="W32" s="57">
        <f t="shared" si="7"/>
        <v>0.95652173913043481</v>
      </c>
      <c r="X32" s="58">
        <f>IF(W32="","",(W32-INDEX(Spelerslijst!$D$3:$D$28,MATCH('22 spelers'!$S32,Spelerslijst!$C$3:$C$28,0)))/INDEX(Spelerslijst!$D$3:$D$28,MATCH('22 spelers'!$S32,Spelerslijst!$C$3:$C$28,0)))</f>
        <v>-0.2468332762752482</v>
      </c>
      <c r="Y32" s="59">
        <f t="shared" si="8"/>
        <v>10</v>
      </c>
    </row>
    <row r="33" spans="1:26" ht="13.5" customHeight="1" x14ac:dyDescent="0.25">
      <c r="A33" s="36">
        <v>11</v>
      </c>
      <c r="B33" s="37">
        <v>44424</v>
      </c>
      <c r="C33" s="72">
        <v>5</v>
      </c>
      <c r="D33" s="38">
        <v>12</v>
      </c>
      <c r="E33" s="39" t="str">
        <f>Spelerslijst!$C$13</f>
        <v>speler 11</v>
      </c>
      <c r="F33" s="40">
        <v>17</v>
      </c>
      <c r="G33" s="40">
        <v>31</v>
      </c>
      <c r="H33" s="20">
        <f t="shared" si="0"/>
        <v>0.54838709677419351</v>
      </c>
      <c r="I33" s="40">
        <v>4</v>
      </c>
      <c r="J33" s="36">
        <f t="shared" si="1"/>
        <v>1</v>
      </c>
      <c r="K33" s="39" t="str">
        <f>Spelerslijst!$C$14</f>
        <v>speler 12</v>
      </c>
      <c r="L33" s="40">
        <v>15</v>
      </c>
      <c r="M33" s="40">
        <v>31</v>
      </c>
      <c r="N33" s="20">
        <f t="shared" si="2"/>
        <v>0.4838709677419355</v>
      </c>
      <c r="O33" s="40">
        <v>2</v>
      </c>
      <c r="P33" s="21">
        <f t="shared" si="3"/>
        <v>1</v>
      </c>
      <c r="R33" s="22">
        <v>9</v>
      </c>
      <c r="S33" s="55" t="str">
        <f t="array" ref="S33">INDEX(Spelerslijst!$C$3:$C$24,MATCH(LARGE(SUMIF($E$6:$E$236,Spelerslijst!$C$3:$C$24,$I$6:$I$236)+SUMIF($K$6:$K$236,Spelerslijst!$C$3:$C$24,$O$6:$O$236)+(ROW($1:$22)/1000),ROW(A9)),SUMIF($E$6:$E$236,Spelerslijst!$C$3:$C$24,$I$6:$I$236)+SUMIF($K$6:$K$236,Spelerslijst!$C$3:$C$24,$O$6:$O$236)+(ROW($1:$22)/1000),0))</f>
        <v>speler 19</v>
      </c>
      <c r="T33" s="56">
        <f t="shared" si="4"/>
        <v>3</v>
      </c>
      <c r="U33" s="56">
        <f t="shared" si="5"/>
        <v>61</v>
      </c>
      <c r="V33" s="56">
        <f t="shared" si="6"/>
        <v>61</v>
      </c>
      <c r="W33" s="57">
        <f t="shared" si="7"/>
        <v>1</v>
      </c>
      <c r="X33" s="58">
        <f>IF(W33="","",(W33-INDEX(Spelerslijst!$D$3:$D$28,MATCH('22 spelers'!$S33,Spelerslijst!$C$3:$C$28,0)))/INDEX(Spelerslijst!$D$3:$D$28,MATCH('22 spelers'!$S33,Spelerslijst!$C$3:$C$28,0)))</f>
        <v>-0.10714285714285723</v>
      </c>
      <c r="Y33" s="59">
        <f t="shared" si="8"/>
        <v>9</v>
      </c>
    </row>
    <row r="34" spans="1:26" ht="13.5" customHeight="1" x14ac:dyDescent="0.25">
      <c r="A34" s="36">
        <v>44</v>
      </c>
      <c r="B34" s="37">
        <v>44424</v>
      </c>
      <c r="C34" s="66">
        <v>6</v>
      </c>
      <c r="D34" s="38">
        <v>45</v>
      </c>
      <c r="E34" s="39" t="str">
        <f>Spelerslijst!$C$4</f>
        <v>speler 2</v>
      </c>
      <c r="F34" s="40">
        <v>17</v>
      </c>
      <c r="G34" s="40">
        <v>18</v>
      </c>
      <c r="H34" s="20">
        <f t="shared" si="0"/>
        <v>0.94444444444444442</v>
      </c>
      <c r="I34" s="40">
        <v>4</v>
      </c>
      <c r="J34" s="36">
        <f t="shared" si="1"/>
        <v>1</v>
      </c>
      <c r="K34" s="39" t="str">
        <f>Spelerslijst!$C$5</f>
        <v>speler 3</v>
      </c>
      <c r="L34" s="40">
        <v>15</v>
      </c>
      <c r="M34" s="40">
        <v>18</v>
      </c>
      <c r="N34" s="20">
        <f t="shared" si="2"/>
        <v>0.83333333333333337</v>
      </c>
      <c r="O34" s="40">
        <v>3</v>
      </c>
      <c r="P34" s="21">
        <f t="shared" si="3"/>
        <v>1</v>
      </c>
      <c r="R34" s="22">
        <v>10</v>
      </c>
      <c r="S34" s="55" t="str">
        <f t="array" ref="S34">INDEX(Spelerslijst!$C$3:$C$24,MATCH(LARGE(SUMIF($E$6:$E$236,Spelerslijst!$C$3:$C$24,$I$6:$I$236)+SUMIF($K$6:$K$236,Spelerslijst!$C$3:$C$24,$O$6:$O$236)+(ROW($1:$22)/1000),ROW(A10)),SUMIF($E$6:$E$236,Spelerslijst!$C$3:$C$24,$I$6:$I$236)+SUMIF($K$6:$K$236,Spelerslijst!$C$3:$C$24,$O$6:$O$236)+(ROW($1:$22)/1000),0))</f>
        <v>speler 20</v>
      </c>
      <c r="T34" s="56">
        <f t="shared" si="4"/>
        <v>2</v>
      </c>
      <c r="U34" s="56">
        <f t="shared" si="5"/>
        <v>38</v>
      </c>
      <c r="V34" s="56">
        <f t="shared" si="6"/>
        <v>44</v>
      </c>
      <c r="W34" s="57">
        <f t="shared" si="7"/>
        <v>0.86363636363636365</v>
      </c>
      <c r="X34" s="58">
        <f>IF(W34="","",(W34-INDEX(Spelerslijst!$D$3:$D$28,MATCH('22 spelers'!$S34,Spelerslijst!$C$3:$C$28,0)))/INDEX(Spelerslijst!$D$3:$D$28,MATCH('22 spelers'!$S34,Spelerslijst!$C$3:$C$28,0)))</f>
        <v>-0.11873840445269014</v>
      </c>
      <c r="Y34" s="59">
        <f t="shared" si="8"/>
        <v>8</v>
      </c>
    </row>
    <row r="35" spans="1:26" ht="13.5" customHeight="1" x14ac:dyDescent="0.25">
      <c r="A35" s="36">
        <v>16</v>
      </c>
      <c r="B35" s="37">
        <v>44424</v>
      </c>
      <c r="C35" s="66">
        <v>7</v>
      </c>
      <c r="D35" s="38">
        <v>17</v>
      </c>
      <c r="E35" s="39" t="str">
        <f>Spelerslijst!$C$18</f>
        <v>speler 16</v>
      </c>
      <c r="F35" s="40">
        <v>22</v>
      </c>
      <c r="G35" s="40">
        <v>19</v>
      </c>
      <c r="H35" s="20">
        <f t="shared" si="0"/>
        <v>1.1578947368421053</v>
      </c>
      <c r="I35" s="40">
        <v>3</v>
      </c>
      <c r="J35" s="36">
        <f t="shared" si="1"/>
        <v>1</v>
      </c>
      <c r="K35" s="39" t="str">
        <f>Spelerslijst!$C$10</f>
        <v>speler 8</v>
      </c>
      <c r="L35" s="40">
        <v>19</v>
      </c>
      <c r="M35" s="40">
        <v>19</v>
      </c>
      <c r="N35" s="20">
        <f t="shared" si="2"/>
        <v>1</v>
      </c>
      <c r="O35" s="40">
        <v>4</v>
      </c>
      <c r="P35" s="21">
        <f t="shared" si="3"/>
        <v>1</v>
      </c>
      <c r="R35" s="22">
        <v>11</v>
      </c>
      <c r="S35" s="55" t="str">
        <f t="array" ref="S35">INDEX(Spelerslijst!$C$3:$C$24,MATCH(LARGE(SUMIF($E$6:$E$236,Spelerslijst!$C$3:$C$24,$I$6:$I$236)+SUMIF($K$6:$K$236,Spelerslijst!$C$3:$C$24,$O$6:$O$236)+(ROW($1:$22)/1000),ROW(A11)),SUMIF($E$6:$E$236,Spelerslijst!$C$3:$C$24,$I$6:$I$236)+SUMIF($K$6:$K$236,Spelerslijst!$C$3:$C$24,$O$6:$O$236)+(ROW($1:$22)/1000),0))</f>
        <v>speler 13</v>
      </c>
      <c r="T35" s="56">
        <f t="shared" si="4"/>
        <v>3</v>
      </c>
      <c r="U35" s="56">
        <f t="shared" si="5"/>
        <v>43</v>
      </c>
      <c r="V35" s="56">
        <f t="shared" si="6"/>
        <v>49</v>
      </c>
      <c r="W35" s="57">
        <f t="shared" si="7"/>
        <v>0.87755102040816324</v>
      </c>
      <c r="X35" s="58">
        <f>IF(W35="","",(W35-INDEX(Spelerslijst!$D$3:$D$28,MATCH('22 spelers'!$S35,Spelerslijst!$C$3:$C$28,0)))/INDEX(Spelerslijst!$D$3:$D$28,MATCH('22 spelers'!$S35,Spelerslijst!$C$3:$C$28,0)))</f>
        <v>-9.5308226383336844E-2</v>
      </c>
      <c r="Y35" s="59">
        <f t="shared" si="8"/>
        <v>8</v>
      </c>
    </row>
    <row r="36" spans="1:26" ht="13.5" customHeight="1" x14ac:dyDescent="0.25">
      <c r="A36" s="36">
        <v>31</v>
      </c>
      <c r="B36" s="37">
        <v>44427</v>
      </c>
      <c r="C36" s="66">
        <v>1</v>
      </c>
      <c r="D36" s="38">
        <v>32</v>
      </c>
      <c r="E36" s="39" t="str">
        <f>Spelerslijst!$C$12</f>
        <v>speler 10</v>
      </c>
      <c r="F36" s="40"/>
      <c r="G36" s="40"/>
      <c r="H36" s="20" t="str">
        <f t="shared" si="0"/>
        <v/>
      </c>
      <c r="I36" s="40"/>
      <c r="J36" s="36">
        <f t="shared" si="1"/>
        <v>0</v>
      </c>
      <c r="K36" s="39" t="str">
        <f>Spelerslijst!$C$17</f>
        <v>speler 15</v>
      </c>
      <c r="L36" s="40"/>
      <c r="M36" s="40"/>
      <c r="N36" s="20" t="str">
        <f t="shared" si="2"/>
        <v/>
      </c>
      <c r="O36" s="40"/>
      <c r="P36" s="21">
        <f t="shared" si="3"/>
        <v>0</v>
      </c>
      <c r="R36" s="22">
        <v>12</v>
      </c>
      <c r="S36" s="55" t="str">
        <f t="array" ref="S36">INDEX(Spelerslijst!$C$3:$C$24,MATCH(LARGE(SUMIF($E$6:$E$236,Spelerslijst!$C$3:$C$24,$I$6:$I$236)+SUMIF($K$6:$K$236,Spelerslijst!$C$3:$C$24,$O$6:$O$236)+(ROW($1:$22)/1000),ROW(A12)),SUMIF($E$6:$E$236,Spelerslijst!$C$3:$C$24,$I$6:$I$236)+SUMIF($K$6:$K$236,Spelerslijst!$C$3:$C$24,$O$6:$O$236)+(ROW($1:$22)/1000),0))</f>
        <v>speler 11</v>
      </c>
      <c r="T36" s="56">
        <f t="shared" si="4"/>
        <v>3</v>
      </c>
      <c r="U36" s="56">
        <f t="shared" si="5"/>
        <v>40</v>
      </c>
      <c r="V36" s="56">
        <f t="shared" si="6"/>
        <v>68</v>
      </c>
      <c r="W36" s="57">
        <f t="shared" si="7"/>
        <v>0.58823529411764708</v>
      </c>
      <c r="X36" s="58">
        <f>IF(W36="","",(W36-INDEX(Spelerslijst!$D$3:$D$28,MATCH('22 spelers'!$S36,Spelerslijst!$C$3:$C$28,0)))/INDEX(Spelerslijst!$D$3:$D$28,MATCH('22 spelers'!$S36,Spelerslijst!$C$3:$C$28,0)))</f>
        <v>-0.25539836187639614</v>
      </c>
      <c r="Y36" s="59">
        <f t="shared" si="8"/>
        <v>8</v>
      </c>
      <c r="Z36" s="23"/>
    </row>
    <row r="37" spans="1:26" ht="13.5" customHeight="1" x14ac:dyDescent="0.25">
      <c r="A37" s="36">
        <v>24</v>
      </c>
      <c r="B37" s="37">
        <v>44427</v>
      </c>
      <c r="C37" s="66">
        <v>2</v>
      </c>
      <c r="D37" s="38">
        <v>25</v>
      </c>
      <c r="E37" s="39" t="str">
        <f>Spelerslijst!$C$5</f>
        <v>speler 3</v>
      </c>
      <c r="F37" s="40"/>
      <c r="G37" s="40"/>
      <c r="H37" s="20" t="str">
        <f t="shared" si="0"/>
        <v/>
      </c>
      <c r="I37" s="40"/>
      <c r="J37" s="36">
        <f t="shared" si="1"/>
        <v>0</v>
      </c>
      <c r="K37" s="39" t="str">
        <f>Spelerslijst!$C$3</f>
        <v>speler 1</v>
      </c>
      <c r="L37" s="40"/>
      <c r="M37" s="40"/>
      <c r="N37" s="20" t="str">
        <f t="shared" si="2"/>
        <v/>
      </c>
      <c r="O37" s="40"/>
      <c r="P37" s="21">
        <f t="shared" si="3"/>
        <v>0</v>
      </c>
      <c r="R37" s="22">
        <v>13</v>
      </c>
      <c r="S37" s="55" t="str">
        <f t="array" ref="S37">INDEX(Spelerslijst!$C$3:$C$24,MATCH(LARGE(SUMIF($E$6:$E$236,Spelerslijst!$C$3:$C$24,$I$6:$I$236)+SUMIF($K$6:$K$236,Spelerslijst!$C$3:$C$24,$O$6:$O$236)+(ROW($1:$22)/1000),ROW(A13)),SUMIF($E$6:$E$236,Spelerslijst!$C$3:$C$24,$I$6:$I$236)+SUMIF($K$6:$K$236,Spelerslijst!$C$3:$C$24,$O$6:$O$236)+(ROW($1:$22)/1000),0))</f>
        <v>speler 9</v>
      </c>
      <c r="T37" s="56">
        <f t="shared" si="4"/>
        <v>2</v>
      </c>
      <c r="U37" s="56">
        <f t="shared" si="5"/>
        <v>66</v>
      </c>
      <c r="V37" s="56">
        <f t="shared" si="6"/>
        <v>38</v>
      </c>
      <c r="W37" s="57">
        <f t="shared" si="7"/>
        <v>1.736842105263158</v>
      </c>
      <c r="X37" s="58">
        <f>IF(W37="","",(W37-INDEX(Spelerslijst!$D$3:$D$28,MATCH('22 spelers'!$S37,Spelerslijst!$C$3:$C$28,0)))/INDEX(Spelerslijst!$D$3:$D$28,MATCH('22 spelers'!$S37,Spelerslijst!$C$3:$C$28,0)))</f>
        <v>6.620141514006013E-2</v>
      </c>
      <c r="Y37" s="59">
        <f t="shared" si="8"/>
        <v>8</v>
      </c>
      <c r="Z37" s="23"/>
    </row>
    <row r="38" spans="1:26" ht="13.5" customHeight="1" x14ac:dyDescent="0.25">
      <c r="A38" s="36">
        <v>35</v>
      </c>
      <c r="B38" s="37">
        <v>44427</v>
      </c>
      <c r="C38" s="66">
        <v>3</v>
      </c>
      <c r="D38" s="38">
        <v>36</v>
      </c>
      <c r="E38" s="39" t="str">
        <f>Spelerslijst!$C$16</f>
        <v>speler 14</v>
      </c>
      <c r="F38" s="40"/>
      <c r="G38" s="40"/>
      <c r="H38" s="20" t="str">
        <f t="shared" si="0"/>
        <v/>
      </c>
      <c r="I38" s="40"/>
      <c r="J38" s="36">
        <f t="shared" ref="J38:J69" si="9">COUNTA(G38:G38)</f>
        <v>0</v>
      </c>
      <c r="K38" s="39" t="str">
        <f>Spelerslijst!$C$14</f>
        <v>speler 12</v>
      </c>
      <c r="L38" s="40"/>
      <c r="M38" s="40"/>
      <c r="N38" s="20" t="str">
        <f t="shared" si="2"/>
        <v/>
      </c>
      <c r="O38" s="40"/>
      <c r="P38" s="21">
        <f t="shared" ref="P38:P72" si="10">COUNTA(M38:M38)</f>
        <v>0</v>
      </c>
      <c r="R38" s="22">
        <v>14</v>
      </c>
      <c r="S38" s="55" t="str">
        <f t="array" ref="S38">INDEX(Spelerslijst!$C$3:$C$24,MATCH(LARGE(SUMIF($E$6:$E$236,Spelerslijst!$C$3:$C$24,$I$6:$I$236)+SUMIF($K$6:$K$236,Spelerslijst!$C$3:$C$24,$O$6:$O$236)+(ROW($1:$22)/1000),ROW(A14)),SUMIF($E$6:$E$236,Spelerslijst!$C$3:$C$24,$I$6:$I$236)+SUMIF($K$6:$K$236,Spelerslijst!$C$3:$C$24,$O$6:$O$236)+(ROW($1:$22)/1000),0))</f>
        <v>speler 3</v>
      </c>
      <c r="T38" s="56">
        <f t="shared" si="4"/>
        <v>3</v>
      </c>
      <c r="U38" s="56">
        <f t="shared" si="5"/>
        <v>39</v>
      </c>
      <c r="V38" s="56">
        <f t="shared" si="6"/>
        <v>55</v>
      </c>
      <c r="W38" s="57">
        <f t="shared" si="7"/>
        <v>0.70909090909090911</v>
      </c>
      <c r="X38" s="58">
        <f>IF(W38="","",(W38-INDEX(Spelerslijst!$D$3:$D$28,MATCH('22 spelers'!$S38,Spelerslijst!$C$3:$C$28,0)))/INDEX(Spelerslijst!$D$3:$D$28,MATCH('22 spelers'!$S38,Spelerslijst!$C$3:$C$28,0)))</f>
        <v>9.0909090909090898E-2</v>
      </c>
      <c r="Y38" s="59">
        <f t="shared" si="8"/>
        <v>8</v>
      </c>
      <c r="Z38" s="23"/>
    </row>
    <row r="39" spans="1:26" ht="13.5" customHeight="1" x14ac:dyDescent="0.25">
      <c r="A39" s="36">
        <v>36</v>
      </c>
      <c r="B39" s="37">
        <v>44427</v>
      </c>
      <c r="C39" s="66">
        <v>4</v>
      </c>
      <c r="D39" s="38">
        <v>37</v>
      </c>
      <c r="E39" s="39" t="str">
        <f>Spelerslijst!$C$17</f>
        <v>speler 15</v>
      </c>
      <c r="F39" s="40"/>
      <c r="G39" s="40"/>
      <c r="H39" s="20" t="str">
        <f t="shared" si="0"/>
        <v/>
      </c>
      <c r="I39" s="40"/>
      <c r="J39" s="36">
        <f t="shared" si="9"/>
        <v>0</v>
      </c>
      <c r="K39" s="39" t="str">
        <f>Spelerslijst!$C$13</f>
        <v>speler 11</v>
      </c>
      <c r="L39" s="40"/>
      <c r="M39" s="40"/>
      <c r="N39" s="20" t="str">
        <f t="shared" si="2"/>
        <v/>
      </c>
      <c r="O39" s="40"/>
      <c r="P39" s="21">
        <f t="shared" si="10"/>
        <v>0</v>
      </c>
      <c r="R39" s="22">
        <v>15</v>
      </c>
      <c r="S39" s="55" t="str">
        <f t="array" ref="S39">INDEX(Spelerslijst!$C$3:$C$24,MATCH(LARGE(SUMIF($E$6:$E$236,Spelerslijst!$C$3:$C$24,$I$6:$I$236)+SUMIF($K$6:$K$236,Spelerslijst!$C$3:$C$24,$O$6:$O$236)+(ROW($1:$22)/1000),ROW(A15)),SUMIF($E$6:$E$236,Spelerslijst!$C$3:$C$24,$I$6:$I$236)+SUMIF($K$6:$K$236,Spelerslijst!$C$3:$C$24,$O$6:$O$236)+(ROW($1:$22)/1000),0))</f>
        <v>speler 16</v>
      </c>
      <c r="T39" s="56">
        <f t="shared" si="4"/>
        <v>2</v>
      </c>
      <c r="U39" s="56">
        <f t="shared" si="5"/>
        <v>45</v>
      </c>
      <c r="V39" s="56">
        <f t="shared" si="6"/>
        <v>45</v>
      </c>
      <c r="W39" s="57">
        <f t="shared" si="7"/>
        <v>1</v>
      </c>
      <c r="X39" s="58">
        <f>IF(W39="","",(W39-INDEX(Spelerslijst!$D$3:$D$28,MATCH('22 spelers'!$S39,Spelerslijst!$C$3:$C$28,0)))/INDEX(Spelerslijst!$D$3:$D$28,MATCH('22 spelers'!$S39,Spelerslijst!$C$3:$C$28,0)))</f>
        <v>-0.12663755458515286</v>
      </c>
      <c r="Y39" s="59">
        <f t="shared" si="8"/>
        <v>7</v>
      </c>
      <c r="Z39" s="23"/>
    </row>
    <row r="40" spans="1:26" ht="13.5" customHeight="1" x14ac:dyDescent="0.25">
      <c r="A40" s="36">
        <v>37</v>
      </c>
      <c r="B40" s="37">
        <v>44427</v>
      </c>
      <c r="C40" s="66">
        <v>5</v>
      </c>
      <c r="D40" s="38">
        <v>38</v>
      </c>
      <c r="E40" s="39" t="str">
        <f>Spelerslijst!$C$18</f>
        <v>speler 16</v>
      </c>
      <c r="F40" s="40"/>
      <c r="G40" s="40"/>
      <c r="H40" s="20" t="str">
        <f t="shared" si="0"/>
        <v/>
      </c>
      <c r="I40" s="40"/>
      <c r="J40" s="36">
        <f t="shared" si="9"/>
        <v>0</v>
      </c>
      <c r="K40" s="39" t="str">
        <f>Spelerslijst!$C$12</f>
        <v>speler 10</v>
      </c>
      <c r="L40" s="40"/>
      <c r="M40" s="40"/>
      <c r="N40" s="20" t="str">
        <f t="shared" si="2"/>
        <v/>
      </c>
      <c r="O40" s="40"/>
      <c r="P40" s="21">
        <f t="shared" si="10"/>
        <v>0</v>
      </c>
      <c r="R40" s="22">
        <v>16</v>
      </c>
      <c r="S40" s="55" t="str">
        <f t="array" ref="S40">INDEX(Spelerslijst!$C$3:$C$24,MATCH(LARGE(SUMIF($E$6:$E$236,Spelerslijst!$C$3:$C$24,$I$6:$I$236)+SUMIF($K$6:$K$236,Spelerslijst!$C$3:$C$24,$O$6:$O$236)+(ROW($1:$22)/1000),ROW(A16)),SUMIF($E$6:$E$236,Spelerslijst!$C$3:$C$24,$I$6:$I$236)+SUMIF($K$6:$K$236,Spelerslijst!$C$3:$C$24,$O$6:$O$236)+(ROW($1:$22)/1000),0))</f>
        <v>speler 14</v>
      </c>
      <c r="T40" s="56">
        <f t="shared" si="4"/>
        <v>3</v>
      </c>
      <c r="U40" s="56">
        <f t="shared" si="5"/>
        <v>37</v>
      </c>
      <c r="V40" s="56">
        <f t="shared" si="6"/>
        <v>59</v>
      </c>
      <c r="W40" s="57">
        <f t="shared" ref="W40:W44" si="11">IF(V40=0,"",U40/V40)</f>
        <v>0.6271186440677966</v>
      </c>
      <c r="X40" s="58">
        <f>IF(W40="","",(W40-INDEX(Spelerslijst!$D$3:$D$28,MATCH('22 spelers'!$S40,Spelerslijst!$C$3:$C$28,0)))/INDEX(Spelerslijst!$D$3:$D$28,MATCH('22 spelers'!$S40,Spelerslijst!$C$3:$C$28,0)))</f>
        <v>-6.4002023779408113E-2</v>
      </c>
      <c r="Y40" s="59">
        <f t="shared" si="8"/>
        <v>7</v>
      </c>
      <c r="Z40" s="23"/>
    </row>
    <row r="41" spans="1:26" ht="13.5" customHeight="1" x14ac:dyDescent="0.25">
      <c r="A41" s="36">
        <v>38</v>
      </c>
      <c r="B41" s="37">
        <v>44427</v>
      </c>
      <c r="C41" s="66">
        <v>6</v>
      </c>
      <c r="D41" s="38">
        <v>39</v>
      </c>
      <c r="E41" s="39" t="str">
        <f>Spelerslijst!$C$19</f>
        <v>speler 17</v>
      </c>
      <c r="F41" s="40"/>
      <c r="G41" s="40"/>
      <c r="H41" s="20" t="str">
        <f t="shared" si="0"/>
        <v/>
      </c>
      <c r="I41" s="40"/>
      <c r="J41" s="36">
        <f t="shared" si="9"/>
        <v>0</v>
      </c>
      <c r="K41" s="39" t="str">
        <f>Spelerslijst!$C$11</f>
        <v>speler 9</v>
      </c>
      <c r="L41" s="40"/>
      <c r="M41" s="40"/>
      <c r="N41" s="20" t="str">
        <f t="shared" si="2"/>
        <v/>
      </c>
      <c r="O41" s="40"/>
      <c r="P41" s="21">
        <f t="shared" si="10"/>
        <v>0</v>
      </c>
      <c r="R41" s="22">
        <v>17</v>
      </c>
      <c r="S41" s="55" t="str">
        <f t="array" ref="S41">INDEX(Spelerslijst!$C$3:$C$24,MATCH(LARGE(SUMIF($E$6:$E$236,Spelerslijst!$C$3:$C$24,$I$6:$I$236)+SUMIF($K$6:$K$236,Spelerslijst!$C$3:$C$24,$O$6:$O$236)+(ROW($1:$22)/1000),ROW(A17)),SUMIF($E$6:$E$236,Spelerslijst!$C$3:$C$24,$I$6:$I$236)+SUMIF($K$6:$K$236,Spelerslijst!$C$3:$C$24,$O$6:$O$236)+(ROW($1:$22)/1000),0))</f>
        <v>speler 17</v>
      </c>
      <c r="T41" s="56">
        <f t="shared" si="4"/>
        <v>3</v>
      </c>
      <c r="U41" s="56">
        <f t="shared" si="5"/>
        <v>58</v>
      </c>
      <c r="V41" s="56">
        <f t="shared" si="6"/>
        <v>66</v>
      </c>
      <c r="W41" s="57">
        <f t="shared" si="11"/>
        <v>0.87878787878787878</v>
      </c>
      <c r="X41" s="58">
        <f>IF(W41="","",(W41-INDEX(Spelerslijst!$D$3:$D$28,MATCH('22 spelers'!$S41,Spelerslijst!$C$3:$C$28,0)))/INDEX(Spelerslijst!$D$3:$D$28,MATCH('22 spelers'!$S41,Spelerslijst!$C$3:$C$28,0)))</f>
        <v>-0.34418815015829946</v>
      </c>
      <c r="Y41" s="59">
        <f t="shared" si="8"/>
        <v>6</v>
      </c>
      <c r="Z41" s="23"/>
    </row>
    <row r="42" spans="1:26" ht="13.5" customHeight="1" x14ac:dyDescent="0.25">
      <c r="A42" s="36">
        <v>41</v>
      </c>
      <c r="B42" s="37">
        <v>44427</v>
      </c>
      <c r="C42" s="66">
        <v>7</v>
      </c>
      <c r="D42" s="38">
        <v>42</v>
      </c>
      <c r="E42" s="39" t="str">
        <f>Spelerslijst!$C$22</f>
        <v>speler 20</v>
      </c>
      <c r="F42" s="40"/>
      <c r="G42" s="40"/>
      <c r="H42" s="20" t="str">
        <f t="shared" si="0"/>
        <v/>
      </c>
      <c r="I42" s="40"/>
      <c r="J42" s="36">
        <f t="shared" si="9"/>
        <v>0</v>
      </c>
      <c r="K42" s="39" t="str">
        <f>Spelerslijst!$C$8</f>
        <v>speler 6</v>
      </c>
      <c r="L42" s="40"/>
      <c r="M42" s="40"/>
      <c r="N42" s="20" t="str">
        <f t="shared" si="2"/>
        <v/>
      </c>
      <c r="O42" s="40"/>
      <c r="P42" s="21">
        <f t="shared" si="10"/>
        <v>0</v>
      </c>
      <c r="R42" s="22">
        <v>18</v>
      </c>
      <c r="S42" s="55" t="str">
        <f t="array" ref="S42">INDEX(Spelerslijst!$C$3:$C$24,MATCH(LARGE(SUMIF($E$6:$E$236,Spelerslijst!$C$3:$C$24,$I$6:$I$236)+SUMIF($K$6:$K$236,Spelerslijst!$C$3:$C$24,$O$6:$O$236)+(ROW($1:$22)/1000),ROW(A18)),SUMIF($E$6:$E$236,Spelerslijst!$C$3:$C$24,$I$6:$I$236)+SUMIF($K$6:$K$236,Spelerslijst!$C$3:$C$24,$O$6:$O$236)+(ROW($1:$22)/1000),0))</f>
        <v>speler 12</v>
      </c>
      <c r="T42" s="56">
        <f t="shared" si="4"/>
        <v>2</v>
      </c>
      <c r="U42" s="56">
        <f t="shared" si="5"/>
        <v>37</v>
      </c>
      <c r="V42" s="56">
        <f t="shared" si="6"/>
        <v>56</v>
      </c>
      <c r="W42" s="57">
        <f t="shared" si="11"/>
        <v>0.6607142857142857</v>
      </c>
      <c r="X42" s="58">
        <f>IF(W42="","",(W42-INDEX(Spelerslijst!$D$3:$D$28,MATCH('22 spelers'!$S42,Spelerslijst!$C$3:$C$28,0)))/INDEX(Spelerslijst!$D$3:$D$28,MATCH('22 spelers'!$S42,Spelerslijst!$C$3:$C$28,0)))</f>
        <v>-0.39384010484927923</v>
      </c>
      <c r="Y42" s="59">
        <f t="shared" si="8"/>
        <v>6</v>
      </c>
      <c r="Z42" s="23"/>
    </row>
    <row r="43" spans="1:26" ht="13.5" customHeight="1" x14ac:dyDescent="0.25">
      <c r="A43" s="36">
        <v>42</v>
      </c>
      <c r="B43" s="37">
        <v>44431</v>
      </c>
      <c r="C43" s="66"/>
      <c r="D43" s="38">
        <v>43</v>
      </c>
      <c r="E43" s="39" t="str">
        <f>Spelerslijst!$C$23</f>
        <v>speler 21</v>
      </c>
      <c r="F43" s="40"/>
      <c r="G43" s="40"/>
      <c r="H43" s="20" t="str">
        <f t="shared" si="0"/>
        <v/>
      </c>
      <c r="I43" s="40"/>
      <c r="J43" s="36">
        <f t="shared" si="9"/>
        <v>0</v>
      </c>
      <c r="K43" s="39" t="str">
        <f>Spelerslijst!$C$7</f>
        <v>speler 5</v>
      </c>
      <c r="L43" s="40"/>
      <c r="M43" s="40"/>
      <c r="N43" s="20" t="str">
        <f t="shared" si="2"/>
        <v/>
      </c>
      <c r="O43" s="40"/>
      <c r="P43" s="21">
        <f t="shared" si="10"/>
        <v>0</v>
      </c>
      <c r="R43" s="22">
        <v>19</v>
      </c>
      <c r="S43" s="55" t="str">
        <f t="array" ref="S43">INDEX(Spelerslijst!$C$3:$C$24,MATCH(LARGE(SUMIF($E$6:$E$236,Spelerslijst!$C$3:$C$24,$I$6:$I$236)+SUMIF($K$6:$K$236,Spelerslijst!$C$3:$C$24,$O$6:$O$236)+(ROW($1:$22)/1000),ROW(A19)),SUMIF($E$6:$E$236,Spelerslijst!$C$3:$C$24,$I$6:$I$236)+SUMIF($K$6:$K$236,Spelerslijst!$C$3:$C$24,$O$6:$O$236)+(ROW($1:$22)/1000),0))</f>
        <v>speler 1</v>
      </c>
      <c r="T43" s="56">
        <f t="shared" si="4"/>
        <v>2</v>
      </c>
      <c r="U43" s="56">
        <f t="shared" si="5"/>
        <v>38</v>
      </c>
      <c r="V43" s="56">
        <f t="shared" si="6"/>
        <v>23</v>
      </c>
      <c r="W43" s="57">
        <f t="shared" si="11"/>
        <v>1.6521739130434783</v>
      </c>
      <c r="X43" s="58">
        <f>IF(W43="","",(W43-INDEX(Spelerslijst!$D$3:$D$28,MATCH('22 spelers'!$S43,Spelerslijst!$C$3:$C$28,0)))/INDEX(Spelerslijst!$D$3:$D$28,MATCH('22 spelers'!$S43,Spelerslijst!$C$3:$C$28,0)))</f>
        <v>0.57349896480331253</v>
      </c>
      <c r="Y43" s="59">
        <f t="shared" si="8"/>
        <v>6</v>
      </c>
      <c r="Z43" s="23"/>
    </row>
    <row r="44" spans="1:26" ht="13.5" customHeight="1" x14ac:dyDescent="0.25">
      <c r="A44" s="36">
        <v>43</v>
      </c>
      <c r="B44" s="37">
        <v>44431</v>
      </c>
      <c r="C44" s="66"/>
      <c r="D44" s="38">
        <v>44</v>
      </c>
      <c r="E44" s="39" t="str">
        <f>Spelerslijst!$C$3</f>
        <v>speler 1</v>
      </c>
      <c r="F44" s="40"/>
      <c r="G44" s="40"/>
      <c r="H44" s="20" t="str">
        <f t="shared" si="0"/>
        <v/>
      </c>
      <c r="I44" s="40"/>
      <c r="J44" s="36">
        <f t="shared" si="9"/>
        <v>0</v>
      </c>
      <c r="K44" s="39" t="str">
        <f>Spelerslijst!$C$6</f>
        <v>speler 4</v>
      </c>
      <c r="L44" s="40"/>
      <c r="M44" s="40"/>
      <c r="N44" s="20" t="str">
        <f t="shared" si="2"/>
        <v/>
      </c>
      <c r="O44" s="40"/>
      <c r="P44" s="21">
        <f t="shared" si="10"/>
        <v>0</v>
      </c>
      <c r="R44" s="22">
        <v>20</v>
      </c>
      <c r="S44" s="55" t="str">
        <f t="array" ref="S44">INDEX(Spelerslijst!$C$3:$C$24,MATCH(LARGE(SUMIF($E$6:$E$236,Spelerslijst!$C$3:$C$24,$I$6:$I$236)+SUMIF($K$6:$K$236,Spelerslijst!$C$3:$C$24,$O$6:$O$236)+(ROW($1:$22)/1000),ROW(A20)),SUMIF($E$6:$E$236,Spelerslijst!$C$3:$C$24,$I$6:$I$236)+SUMIF($K$6:$K$236,Spelerslijst!$C$3:$C$24,$O$6:$O$236)+(ROW($1:$22)/1000),0))</f>
        <v>speler 15</v>
      </c>
      <c r="T44" s="56">
        <f t="shared" si="4"/>
        <v>2</v>
      </c>
      <c r="U44" s="56">
        <f t="shared" si="5"/>
        <v>27</v>
      </c>
      <c r="V44" s="56">
        <f t="shared" si="6"/>
        <v>37</v>
      </c>
      <c r="W44" s="57">
        <f t="shared" si="11"/>
        <v>0.72972972972972971</v>
      </c>
      <c r="X44" s="58">
        <f>IF(W44="","",(W44-INDEX(Spelerslijst!$D$3:$D$28,MATCH('22 spelers'!$S44,Spelerslijst!$C$3:$C$28,0)))/INDEX(Spelerslijst!$D$3:$D$28,MATCH('22 spelers'!$S44,Spelerslijst!$C$3:$C$28,0)))</f>
        <v>-0.15147705845380263</v>
      </c>
      <c r="Y44" s="59">
        <f t="shared" si="8"/>
        <v>4</v>
      </c>
      <c r="Z44" s="23"/>
    </row>
    <row r="45" spans="1:26" ht="13.5" customHeight="1" x14ac:dyDescent="0.25">
      <c r="A45" s="36">
        <v>20</v>
      </c>
      <c r="B45" s="37">
        <v>44431</v>
      </c>
      <c r="C45" s="66"/>
      <c r="D45" s="38">
        <v>21</v>
      </c>
      <c r="E45" s="39" t="str">
        <f>Spelerslijst!$C$21</f>
        <v>speler 19</v>
      </c>
      <c r="F45" s="40"/>
      <c r="G45" s="40"/>
      <c r="H45" s="20" t="str">
        <f t="shared" si="0"/>
        <v/>
      </c>
      <c r="I45" s="40"/>
      <c r="J45" s="36">
        <f t="shared" si="9"/>
        <v>0</v>
      </c>
      <c r="K45" s="39" t="str">
        <f>Spelerslijst!$C$6</f>
        <v>speler 4</v>
      </c>
      <c r="L45" s="40"/>
      <c r="M45" s="40"/>
      <c r="N45" s="20" t="str">
        <f t="shared" si="2"/>
        <v/>
      </c>
      <c r="O45" s="40"/>
      <c r="P45" s="21">
        <f t="shared" si="10"/>
        <v>0</v>
      </c>
      <c r="R45" s="22">
        <v>21</v>
      </c>
      <c r="S45" s="55" t="str">
        <f t="array" ref="S45">INDEX(Spelerslijst!$C$3:$C$24,MATCH(LARGE(SUMIF($E$6:$E$236,Spelerslijst!$C$3:$C$24,$I$6:$I$236)+SUMIF($K$6:$K$236,Spelerslijst!$C$3:$C$24,$O$6:$O$236)+(ROW($1:$22)/1000),ROW(A21)),SUMIF($E$6:$E$236,Spelerslijst!$C$3:$C$24,$I$6:$I$236)+SUMIF($K$6:$K$236,Spelerslijst!$C$3:$C$24,$O$6:$O$236)+(ROW($1:$22)/1000),0))</f>
        <v>speler 4</v>
      </c>
      <c r="T45" s="56">
        <f t="shared" si="4"/>
        <v>3</v>
      </c>
      <c r="U45" s="56">
        <f t="shared" si="5"/>
        <v>26</v>
      </c>
      <c r="V45" s="56">
        <f t="shared" si="6"/>
        <v>52</v>
      </c>
      <c r="W45" s="57">
        <f t="shared" ref="W45:W46" si="12">IF(V45=0,"",U45/V45)</f>
        <v>0.5</v>
      </c>
      <c r="X45" s="58">
        <f>IF(W45="","",(W45-INDEX(Spelerslijst!$D$3:$D$28,MATCH('22 spelers'!$S45,Spelerslijst!$C$3:$C$28,0)))/INDEX(Spelerslijst!$D$3:$D$28,MATCH('22 spelers'!$S45,Spelerslijst!$C$3:$C$28,0)))</f>
        <v>-0.39759036144578308</v>
      </c>
      <c r="Y45" s="59">
        <f t="shared" si="8"/>
        <v>4</v>
      </c>
      <c r="Z45" s="23"/>
    </row>
    <row r="46" spans="1:26" ht="13.5" customHeight="1" x14ac:dyDescent="0.25">
      <c r="A46" s="36">
        <v>47</v>
      </c>
      <c r="B46" s="37">
        <v>44434</v>
      </c>
      <c r="C46" s="66">
        <v>1</v>
      </c>
      <c r="D46" s="38">
        <v>48</v>
      </c>
      <c r="E46" s="39" t="str">
        <f>Spelerslijst!$C$7</f>
        <v>speler 5</v>
      </c>
      <c r="F46" s="40"/>
      <c r="G46" s="40"/>
      <c r="H46" s="20" t="str">
        <f t="shared" si="0"/>
        <v/>
      </c>
      <c r="I46" s="40"/>
      <c r="J46" s="36">
        <f t="shared" si="9"/>
        <v>0</v>
      </c>
      <c r="K46" s="39" t="str">
        <f>Spelerslijst!$C$3</f>
        <v>speler 1</v>
      </c>
      <c r="L46" s="40"/>
      <c r="M46" s="40"/>
      <c r="N46" s="20" t="str">
        <f t="shared" si="2"/>
        <v/>
      </c>
      <c r="O46" s="40"/>
      <c r="P46" s="21">
        <f t="shared" si="10"/>
        <v>0</v>
      </c>
      <c r="R46" s="22">
        <v>22</v>
      </c>
      <c r="S46" s="55" t="str">
        <f t="array" ref="S46">INDEX(Spelerslijst!$C$3:$C$24,MATCH(LARGE(SUMIF($E$6:$E$236,Spelerslijst!$C$3:$C$24,$I$6:$I$236)+SUMIF($K$6:$K$236,Spelerslijst!$C$3:$C$24,$O$6:$O$236)+(ROW($1:$22)/1000),ROW(A22)),SUMIF($E$6:$E$236,Spelerslijst!$C$3:$C$24,$I$6:$I$236)+SUMIF($K$6:$K$236,Spelerslijst!$C$3:$C$24,$O$6:$O$236)+(ROW($1:$22)/1000),0))</f>
        <v>vrij</v>
      </c>
      <c r="T46" s="56">
        <f t="shared" si="4"/>
        <v>0</v>
      </c>
      <c r="U46" s="56">
        <f t="shared" si="5"/>
        <v>0</v>
      </c>
      <c r="V46" s="56">
        <f t="shared" si="6"/>
        <v>0</v>
      </c>
      <c r="W46" s="57" t="str">
        <f t="shared" si="12"/>
        <v/>
      </c>
      <c r="X46" s="58" t="str">
        <f>IF(W46="","",(W46-INDEX(Spelerslijst!$D$3:$D$28,MATCH('22 spelers'!$S46,Spelerslijst!$C$3:$C$28,0)))/INDEX(Spelerslijst!$D$3:$D$28,MATCH('22 spelers'!$S46,Spelerslijst!$C$3:$C$28,0)))</f>
        <v/>
      </c>
      <c r="Y46" s="59">
        <f t="shared" si="8"/>
        <v>0</v>
      </c>
      <c r="Z46" s="23"/>
    </row>
    <row r="47" spans="1:26" ht="13.5" customHeight="1" x14ac:dyDescent="0.25">
      <c r="A47" s="36">
        <v>48</v>
      </c>
      <c r="B47" s="37">
        <v>44434</v>
      </c>
      <c r="C47" s="66">
        <v>3</v>
      </c>
      <c r="D47" s="38">
        <v>49</v>
      </c>
      <c r="E47" s="39" t="str">
        <f>Spelerslijst!$C$8</f>
        <v>speler 6</v>
      </c>
      <c r="F47" s="40"/>
      <c r="G47" s="40"/>
      <c r="H47" s="20" t="str">
        <f t="shared" si="0"/>
        <v/>
      </c>
      <c r="I47" s="40"/>
      <c r="J47" s="36">
        <f t="shared" si="9"/>
        <v>0</v>
      </c>
      <c r="K47" s="39" t="str">
        <f>Spelerslijst!$C$23</f>
        <v>speler 21</v>
      </c>
      <c r="L47" s="40"/>
      <c r="M47" s="40"/>
      <c r="N47" s="20" t="str">
        <f t="shared" si="2"/>
        <v/>
      </c>
      <c r="O47" s="40"/>
      <c r="P47" s="21">
        <f t="shared" si="10"/>
        <v>0</v>
      </c>
      <c r="S47" s="23"/>
      <c r="T47" s="23"/>
      <c r="U47" s="23"/>
      <c r="V47" s="23"/>
      <c r="W47" s="23"/>
      <c r="X47" s="23"/>
      <c r="Y47" s="23"/>
      <c r="Z47" s="23"/>
    </row>
    <row r="48" spans="1:26" ht="13.5" customHeight="1" x14ac:dyDescent="0.25">
      <c r="A48" s="36">
        <v>49</v>
      </c>
      <c r="B48" s="37">
        <v>44434</v>
      </c>
      <c r="C48" s="66">
        <v>4</v>
      </c>
      <c r="D48" s="38">
        <v>50</v>
      </c>
      <c r="E48" s="39" t="str">
        <f>Spelerslijst!$C$9</f>
        <v>speler 7</v>
      </c>
      <c r="F48" s="40"/>
      <c r="G48" s="40"/>
      <c r="H48" s="20" t="str">
        <f t="shared" si="0"/>
        <v/>
      </c>
      <c r="I48" s="40"/>
      <c r="J48" s="36">
        <f t="shared" si="9"/>
        <v>0</v>
      </c>
      <c r="K48" s="39" t="str">
        <f>Spelerslijst!$C$22</f>
        <v>speler 20</v>
      </c>
      <c r="L48" s="40"/>
      <c r="M48" s="40"/>
      <c r="N48" s="20" t="str">
        <f t="shared" si="2"/>
        <v/>
      </c>
      <c r="O48" s="40"/>
      <c r="P48" s="21">
        <f t="shared" si="10"/>
        <v>0</v>
      </c>
      <c r="S48" s="23"/>
      <c r="T48" s="23"/>
      <c r="U48" s="23"/>
      <c r="V48" s="23"/>
      <c r="W48" s="23"/>
      <c r="X48" s="23"/>
      <c r="Y48" s="23"/>
      <c r="Z48" s="23"/>
    </row>
    <row r="49" spans="1:26" ht="13.5" customHeight="1" x14ac:dyDescent="0.25">
      <c r="A49" s="36">
        <v>50</v>
      </c>
      <c r="B49" s="37">
        <v>44434</v>
      </c>
      <c r="C49" s="66">
        <v>5</v>
      </c>
      <c r="D49" s="38">
        <v>51</v>
      </c>
      <c r="E49" s="39" t="str">
        <f>Spelerslijst!$C$10</f>
        <v>speler 8</v>
      </c>
      <c r="F49" s="40"/>
      <c r="G49" s="40"/>
      <c r="H49" s="20" t="str">
        <f t="shared" si="0"/>
        <v/>
      </c>
      <c r="I49" s="40"/>
      <c r="J49" s="36">
        <f t="shared" si="9"/>
        <v>0</v>
      </c>
      <c r="K49" s="39" t="str">
        <f>Spelerslijst!$C$21</f>
        <v>speler 19</v>
      </c>
      <c r="L49" s="40"/>
      <c r="M49" s="40"/>
      <c r="N49" s="20" t="str">
        <f t="shared" si="2"/>
        <v/>
      </c>
      <c r="O49" s="40"/>
      <c r="P49" s="21">
        <f t="shared" si="10"/>
        <v>0</v>
      </c>
      <c r="S49" s="23"/>
      <c r="T49" s="60">
        <f>SUM(T25:T46)</f>
        <v>60</v>
      </c>
      <c r="U49" s="60">
        <f t="shared" ref="U49:V49" si="13">SUM(U25:U46)</f>
        <v>1162</v>
      </c>
      <c r="V49" s="60">
        <f t="shared" si="13"/>
        <v>1178</v>
      </c>
      <c r="W49" s="61">
        <f>SUM(W25:W46)/22</f>
        <v>0.98841133858857677</v>
      </c>
      <c r="X49" s="60">
        <f t="shared" ref="X49" si="14">SUM(X25:X48)</f>
        <v>-0.72310020684986431</v>
      </c>
      <c r="Y49" s="23"/>
      <c r="Z49" s="23"/>
    </row>
    <row r="50" spans="1:26" ht="13.5" customHeight="1" x14ac:dyDescent="0.25">
      <c r="A50" s="36">
        <v>51</v>
      </c>
      <c r="B50" s="37">
        <v>44434</v>
      </c>
      <c r="C50" s="66">
        <v>6</v>
      </c>
      <c r="D50" s="38">
        <v>52</v>
      </c>
      <c r="E50" s="39" t="str">
        <f>Spelerslijst!$C$11</f>
        <v>speler 9</v>
      </c>
      <c r="F50" s="40"/>
      <c r="G50" s="40"/>
      <c r="H50" s="20" t="str">
        <f t="shared" si="0"/>
        <v/>
      </c>
      <c r="I50" s="40"/>
      <c r="J50" s="36">
        <f t="shared" si="9"/>
        <v>0</v>
      </c>
      <c r="K50" s="39" t="str">
        <f>Spelerslijst!$C$20</f>
        <v>speler 18</v>
      </c>
      <c r="L50" s="40"/>
      <c r="M50" s="40"/>
      <c r="N50" s="20" t="str">
        <f t="shared" si="2"/>
        <v/>
      </c>
      <c r="O50" s="40"/>
      <c r="P50" s="21">
        <f t="shared" si="10"/>
        <v>0</v>
      </c>
      <c r="S50" s="23" t="s">
        <v>53</v>
      </c>
      <c r="T50" s="22">
        <f>T49/2</f>
        <v>30</v>
      </c>
      <c r="U50" s="23"/>
      <c r="V50" s="23"/>
      <c r="W50" s="23"/>
      <c r="X50" s="23"/>
      <c r="Y50" s="23"/>
      <c r="Z50" s="23"/>
    </row>
    <row r="51" spans="1:26" ht="13.5" customHeight="1" x14ac:dyDescent="0.25">
      <c r="A51" s="36">
        <v>52</v>
      </c>
      <c r="B51" s="37">
        <v>44434</v>
      </c>
      <c r="C51" s="66">
        <v>7</v>
      </c>
      <c r="D51" s="38">
        <v>53</v>
      </c>
      <c r="E51" s="39" t="str">
        <f>Spelerslijst!$C$12</f>
        <v>speler 10</v>
      </c>
      <c r="F51" s="40"/>
      <c r="G51" s="40"/>
      <c r="H51" s="20" t="str">
        <f t="shared" si="0"/>
        <v/>
      </c>
      <c r="I51" s="40"/>
      <c r="J51" s="36">
        <f t="shared" si="9"/>
        <v>0</v>
      </c>
      <c r="K51" s="39" t="str">
        <f>Spelerslijst!$C$19</f>
        <v>speler 17</v>
      </c>
      <c r="L51" s="40"/>
      <c r="M51" s="40"/>
      <c r="N51" s="20" t="str">
        <f t="shared" si="2"/>
        <v/>
      </c>
      <c r="O51" s="40"/>
      <c r="P51" s="21">
        <f t="shared" si="10"/>
        <v>0</v>
      </c>
      <c r="S51" s="23"/>
      <c r="T51" s="23"/>
      <c r="U51" s="23"/>
      <c r="V51" s="23"/>
      <c r="W51" s="23"/>
      <c r="X51" s="23"/>
      <c r="Y51" s="23"/>
      <c r="Z51" s="23"/>
    </row>
    <row r="52" spans="1:26" ht="13.5" customHeight="1" x14ac:dyDescent="0.25">
      <c r="A52" s="36">
        <v>53</v>
      </c>
      <c r="B52" s="37">
        <v>44438</v>
      </c>
      <c r="C52" s="66">
        <v>1</v>
      </c>
      <c r="D52" s="38">
        <v>54</v>
      </c>
      <c r="E52" s="39" t="str">
        <f>Spelerslijst!$C$13</f>
        <v>speler 11</v>
      </c>
      <c r="F52" s="40"/>
      <c r="G52" s="40"/>
      <c r="H52" s="20" t="str">
        <f t="shared" si="0"/>
        <v/>
      </c>
      <c r="I52" s="40"/>
      <c r="J52" s="36">
        <f t="shared" si="9"/>
        <v>0</v>
      </c>
      <c r="K52" s="39" t="str">
        <f>Spelerslijst!$C$18</f>
        <v>speler 16</v>
      </c>
      <c r="L52" s="40"/>
      <c r="M52" s="40"/>
      <c r="N52" s="20" t="str">
        <f t="shared" si="2"/>
        <v/>
      </c>
      <c r="O52" s="40"/>
      <c r="P52" s="21">
        <f t="shared" si="10"/>
        <v>0</v>
      </c>
      <c r="S52" s="23"/>
      <c r="T52" s="23"/>
      <c r="U52" s="23"/>
      <c r="V52" s="23"/>
      <c r="W52" s="23"/>
      <c r="X52" s="23"/>
      <c r="Y52" s="23"/>
      <c r="Z52" s="23"/>
    </row>
    <row r="53" spans="1:26" ht="13.5" customHeight="1" x14ac:dyDescent="0.25">
      <c r="A53" s="36">
        <v>54</v>
      </c>
      <c r="B53" s="37">
        <v>44438</v>
      </c>
      <c r="C53" s="66">
        <v>2</v>
      </c>
      <c r="D53" s="38">
        <v>55</v>
      </c>
      <c r="E53" s="39" t="str">
        <f>Spelerslijst!$C$14</f>
        <v>speler 12</v>
      </c>
      <c r="F53" s="40"/>
      <c r="G53" s="40"/>
      <c r="H53" s="20" t="str">
        <f t="shared" si="0"/>
        <v/>
      </c>
      <c r="I53" s="40"/>
      <c r="J53" s="36">
        <f t="shared" si="9"/>
        <v>0</v>
      </c>
      <c r="K53" s="39" t="str">
        <f>Spelerslijst!$C$17</f>
        <v>speler 15</v>
      </c>
      <c r="L53" s="40"/>
      <c r="M53" s="40"/>
      <c r="N53" s="20" t="str">
        <f t="shared" si="2"/>
        <v/>
      </c>
      <c r="O53" s="40"/>
      <c r="P53" s="21">
        <f t="shared" si="10"/>
        <v>0</v>
      </c>
      <c r="S53" s="23"/>
      <c r="T53" s="23"/>
      <c r="U53" s="23"/>
      <c r="V53" s="23"/>
      <c r="W53" s="23"/>
      <c r="X53" s="23"/>
      <c r="Y53" s="23"/>
      <c r="Z53" s="23"/>
    </row>
    <row r="54" spans="1:26" ht="13.5" customHeight="1" x14ac:dyDescent="0.25">
      <c r="A54" s="36">
        <v>55</v>
      </c>
      <c r="B54" s="37">
        <v>44438</v>
      </c>
      <c r="C54" s="66">
        <v>3</v>
      </c>
      <c r="D54" s="38">
        <v>56</v>
      </c>
      <c r="E54" s="39" t="str">
        <f>Spelerslijst!$C$15</f>
        <v>speler 13</v>
      </c>
      <c r="F54" s="40"/>
      <c r="G54" s="40"/>
      <c r="H54" s="20" t="str">
        <f t="shared" si="0"/>
        <v/>
      </c>
      <c r="I54" s="40"/>
      <c r="J54" s="36">
        <f t="shared" si="9"/>
        <v>0</v>
      </c>
      <c r="K54" s="39" t="str">
        <f>Spelerslijst!$C$16</f>
        <v>speler 14</v>
      </c>
      <c r="L54" s="40"/>
      <c r="M54" s="40"/>
      <c r="N54" s="20" t="str">
        <f t="shared" si="2"/>
        <v/>
      </c>
      <c r="O54" s="40"/>
      <c r="P54" s="21">
        <f t="shared" si="10"/>
        <v>0</v>
      </c>
      <c r="S54" s="23"/>
      <c r="T54" s="23"/>
      <c r="U54" s="23"/>
      <c r="V54" s="23"/>
      <c r="W54" s="23"/>
      <c r="X54" s="23"/>
      <c r="Y54" s="23"/>
      <c r="Z54" s="23"/>
    </row>
    <row r="55" spans="1:26" ht="13.5" customHeight="1" x14ac:dyDescent="0.25">
      <c r="A55" s="36">
        <v>57</v>
      </c>
      <c r="B55" s="37">
        <v>44438</v>
      </c>
      <c r="C55" s="66">
        <v>4</v>
      </c>
      <c r="D55" s="38">
        <v>58</v>
      </c>
      <c r="E55" s="39" t="str">
        <f>Spelerslijst!$C$17</f>
        <v>speler 15</v>
      </c>
      <c r="F55" s="40"/>
      <c r="G55" s="40"/>
      <c r="H55" s="20" t="str">
        <f t="shared" si="0"/>
        <v/>
      </c>
      <c r="I55" s="40"/>
      <c r="J55" s="36">
        <f t="shared" si="9"/>
        <v>0</v>
      </c>
      <c r="K55" s="39" t="str">
        <f>Spelerslijst!$C$15</f>
        <v>speler 13</v>
      </c>
      <c r="L55" s="40"/>
      <c r="M55" s="40"/>
      <c r="N55" s="20" t="str">
        <f t="shared" si="2"/>
        <v/>
      </c>
      <c r="O55" s="40"/>
      <c r="P55" s="21">
        <f t="shared" si="10"/>
        <v>0</v>
      </c>
      <c r="S55" s="23"/>
      <c r="T55" s="23"/>
      <c r="U55" s="23"/>
      <c r="V55" s="23"/>
      <c r="W55" s="23"/>
      <c r="X55" s="23"/>
      <c r="Y55" s="23"/>
      <c r="Z55" s="23"/>
    </row>
    <row r="56" spans="1:26" ht="13.5" customHeight="1" x14ac:dyDescent="0.25">
      <c r="A56" s="36">
        <v>58</v>
      </c>
      <c r="B56" s="37">
        <v>44438</v>
      </c>
      <c r="C56" s="66">
        <v>5</v>
      </c>
      <c r="D56" s="38">
        <v>59</v>
      </c>
      <c r="E56" s="39" t="str">
        <f>Spelerslijst!$C$18</f>
        <v>speler 16</v>
      </c>
      <c r="F56" s="40"/>
      <c r="G56" s="40"/>
      <c r="H56" s="20" t="str">
        <f t="shared" si="0"/>
        <v/>
      </c>
      <c r="I56" s="40"/>
      <c r="J56" s="36">
        <f t="shared" si="9"/>
        <v>0</v>
      </c>
      <c r="K56" s="39" t="str">
        <f>Spelerslijst!$C$14</f>
        <v>speler 12</v>
      </c>
      <c r="L56" s="40"/>
      <c r="M56" s="40"/>
      <c r="N56" s="20" t="str">
        <f t="shared" si="2"/>
        <v/>
      </c>
      <c r="O56" s="40"/>
      <c r="P56" s="21">
        <f t="shared" si="10"/>
        <v>0</v>
      </c>
      <c r="S56" s="23"/>
      <c r="T56" s="23"/>
      <c r="U56" s="23"/>
      <c r="V56" s="23"/>
      <c r="W56" s="23"/>
      <c r="X56" s="23"/>
      <c r="Y56" s="23"/>
      <c r="Z56" s="23"/>
    </row>
    <row r="57" spans="1:26" ht="13.5" customHeight="1" x14ac:dyDescent="0.25">
      <c r="A57" s="36">
        <v>59</v>
      </c>
      <c r="B57" s="37">
        <v>44438</v>
      </c>
      <c r="C57" s="66">
        <v>6</v>
      </c>
      <c r="D57" s="38">
        <v>60</v>
      </c>
      <c r="E57" s="39" t="str">
        <f>Spelerslijst!$C$19</f>
        <v>speler 17</v>
      </c>
      <c r="F57" s="40"/>
      <c r="G57" s="40"/>
      <c r="H57" s="20" t="str">
        <f t="shared" si="0"/>
        <v/>
      </c>
      <c r="I57" s="40"/>
      <c r="J57" s="36">
        <f t="shared" si="9"/>
        <v>0</v>
      </c>
      <c r="K57" s="39" t="str">
        <f>Spelerslijst!$C$13</f>
        <v>speler 11</v>
      </c>
      <c r="L57" s="40"/>
      <c r="M57" s="40"/>
      <c r="N57" s="20" t="str">
        <f t="shared" si="2"/>
        <v/>
      </c>
      <c r="O57" s="40"/>
      <c r="P57" s="21">
        <f t="shared" si="10"/>
        <v>0</v>
      </c>
      <c r="S57" s="23"/>
      <c r="T57" s="23"/>
      <c r="U57" s="23"/>
      <c r="V57" s="23"/>
      <c r="W57" s="23"/>
      <c r="X57" s="23"/>
      <c r="Y57" s="23"/>
      <c r="Z57" s="23"/>
    </row>
    <row r="58" spans="1:26" ht="13.5" customHeight="1" x14ac:dyDescent="0.25">
      <c r="A58" s="36">
        <v>60</v>
      </c>
      <c r="B58" s="37">
        <v>44438</v>
      </c>
      <c r="C58" s="66">
        <v>7</v>
      </c>
      <c r="D58" s="38">
        <v>61</v>
      </c>
      <c r="E58" s="39" t="str">
        <f>Spelerslijst!$C$20</f>
        <v>speler 18</v>
      </c>
      <c r="F58" s="40"/>
      <c r="G58" s="40"/>
      <c r="H58" s="20" t="str">
        <f t="shared" si="0"/>
        <v/>
      </c>
      <c r="I58" s="40"/>
      <c r="J58" s="36">
        <f t="shared" si="9"/>
        <v>0</v>
      </c>
      <c r="K58" s="39" t="str">
        <f>Spelerslijst!$C$12</f>
        <v>speler 10</v>
      </c>
      <c r="L58" s="40"/>
      <c r="M58" s="40"/>
      <c r="N58" s="20" t="str">
        <f t="shared" si="2"/>
        <v/>
      </c>
      <c r="O58" s="40"/>
      <c r="P58" s="21">
        <f t="shared" si="10"/>
        <v>0</v>
      </c>
      <c r="S58" s="23"/>
      <c r="T58" s="23"/>
      <c r="U58" s="23"/>
      <c r="V58" s="23"/>
      <c r="W58" s="23"/>
      <c r="X58" s="23"/>
      <c r="Y58" s="23"/>
      <c r="Z58" s="23"/>
    </row>
    <row r="59" spans="1:26" ht="13.5" customHeight="1" x14ac:dyDescent="0.25">
      <c r="A59" s="36">
        <v>61</v>
      </c>
      <c r="B59" s="37">
        <v>44441</v>
      </c>
      <c r="C59" s="66">
        <v>1</v>
      </c>
      <c r="D59" s="38">
        <v>62</v>
      </c>
      <c r="E59" s="39" t="str">
        <f>Spelerslijst!$C$21</f>
        <v>speler 19</v>
      </c>
      <c r="F59" s="40"/>
      <c r="G59" s="40"/>
      <c r="H59" s="20" t="str">
        <f t="shared" si="0"/>
        <v/>
      </c>
      <c r="I59" s="40"/>
      <c r="J59" s="36">
        <f t="shared" si="9"/>
        <v>0</v>
      </c>
      <c r="K59" s="39" t="str">
        <f>Spelerslijst!$C$11</f>
        <v>speler 9</v>
      </c>
      <c r="L59" s="40"/>
      <c r="M59" s="40"/>
      <c r="N59" s="20" t="str">
        <f t="shared" si="2"/>
        <v/>
      </c>
      <c r="O59" s="40"/>
      <c r="P59" s="21">
        <f t="shared" si="10"/>
        <v>0</v>
      </c>
      <c r="S59" s="23"/>
      <c r="T59" s="23"/>
      <c r="U59" s="23"/>
      <c r="V59" s="23"/>
      <c r="W59" s="23"/>
      <c r="X59" s="23"/>
      <c r="Y59" s="23"/>
      <c r="Z59" s="23"/>
    </row>
    <row r="60" spans="1:26" ht="13.5" customHeight="1" x14ac:dyDescent="0.25">
      <c r="A60" s="36">
        <v>62</v>
      </c>
      <c r="B60" s="37">
        <v>44441</v>
      </c>
      <c r="C60" s="66">
        <v>2</v>
      </c>
      <c r="D60" s="38">
        <v>63</v>
      </c>
      <c r="E60" s="39" t="str">
        <f>Spelerslijst!$C$22</f>
        <v>speler 20</v>
      </c>
      <c r="F60" s="40"/>
      <c r="G60" s="40"/>
      <c r="H60" s="20" t="str">
        <f t="shared" si="0"/>
        <v/>
      </c>
      <c r="I60" s="40"/>
      <c r="J60" s="36">
        <f t="shared" si="9"/>
        <v>0</v>
      </c>
      <c r="K60" s="39" t="str">
        <f>Spelerslijst!$C$10</f>
        <v>speler 8</v>
      </c>
      <c r="L60" s="40"/>
      <c r="M60" s="40"/>
      <c r="N60" s="20" t="str">
        <f t="shared" si="2"/>
        <v/>
      </c>
      <c r="O60" s="40"/>
      <c r="P60" s="21">
        <f t="shared" si="10"/>
        <v>0</v>
      </c>
      <c r="S60" s="23"/>
      <c r="T60" s="23"/>
      <c r="U60" s="23"/>
      <c r="V60" s="23"/>
      <c r="W60" s="23"/>
      <c r="X60" s="23"/>
      <c r="Y60" s="23"/>
      <c r="Z60" s="23"/>
    </row>
    <row r="61" spans="1:26" ht="13.5" customHeight="1" x14ac:dyDescent="0.25">
      <c r="A61" s="36">
        <v>63</v>
      </c>
      <c r="B61" s="37">
        <v>44441</v>
      </c>
      <c r="C61" s="66">
        <v>3</v>
      </c>
      <c r="D61" s="38">
        <v>64</v>
      </c>
      <c r="E61" s="39" t="str">
        <f>Spelerslijst!$C$23</f>
        <v>speler 21</v>
      </c>
      <c r="F61" s="40"/>
      <c r="G61" s="40"/>
      <c r="H61" s="20" t="str">
        <f t="shared" si="0"/>
        <v/>
      </c>
      <c r="I61" s="40"/>
      <c r="J61" s="36">
        <f t="shared" si="9"/>
        <v>0</v>
      </c>
      <c r="K61" s="39" t="str">
        <f>Spelerslijst!$C$9</f>
        <v>speler 7</v>
      </c>
      <c r="L61" s="40"/>
      <c r="M61" s="40"/>
      <c r="N61" s="20" t="str">
        <f t="shared" si="2"/>
        <v/>
      </c>
      <c r="O61" s="40"/>
      <c r="P61" s="21">
        <f t="shared" si="10"/>
        <v>0</v>
      </c>
      <c r="S61" s="23"/>
      <c r="T61" s="23"/>
      <c r="U61" s="23"/>
      <c r="V61" s="23"/>
      <c r="W61" s="23"/>
      <c r="X61" s="23"/>
      <c r="Y61" s="23"/>
      <c r="Z61" s="23"/>
    </row>
    <row r="62" spans="1:26" ht="13.5" customHeight="1" x14ac:dyDescent="0.25">
      <c r="A62" s="36">
        <v>65</v>
      </c>
      <c r="B62" s="37">
        <v>44441</v>
      </c>
      <c r="C62" s="66">
        <v>5</v>
      </c>
      <c r="D62" s="38">
        <v>66</v>
      </c>
      <c r="E62" s="39" t="str">
        <f>Spelerslijst!$C$4</f>
        <v>speler 2</v>
      </c>
      <c r="F62" s="40"/>
      <c r="G62" s="40"/>
      <c r="H62" s="20" t="str">
        <f t="shared" si="0"/>
        <v/>
      </c>
      <c r="I62" s="40"/>
      <c r="J62" s="36">
        <f t="shared" si="9"/>
        <v>0</v>
      </c>
      <c r="K62" s="39" t="str">
        <f>Spelerslijst!$C$7</f>
        <v>speler 5</v>
      </c>
      <c r="L62" s="40"/>
      <c r="M62" s="40"/>
      <c r="N62" s="20" t="str">
        <f t="shared" si="2"/>
        <v/>
      </c>
      <c r="O62" s="40"/>
      <c r="P62" s="21">
        <f t="shared" si="10"/>
        <v>0</v>
      </c>
      <c r="S62" s="23"/>
      <c r="T62" s="23"/>
      <c r="U62" s="23"/>
      <c r="V62" s="23"/>
      <c r="W62" s="23"/>
      <c r="X62" s="23"/>
      <c r="Y62" s="23"/>
      <c r="Z62" s="23"/>
    </row>
    <row r="63" spans="1:26" ht="13.5" customHeight="1" x14ac:dyDescent="0.25">
      <c r="A63" s="36">
        <v>66</v>
      </c>
      <c r="B63" s="69">
        <v>44441</v>
      </c>
      <c r="C63" s="66">
        <v>6</v>
      </c>
      <c r="D63" s="38">
        <v>67</v>
      </c>
      <c r="E63" s="39" t="str">
        <f>Spelerslijst!$C$5</f>
        <v>speler 3</v>
      </c>
      <c r="F63" s="40"/>
      <c r="G63" s="40"/>
      <c r="H63" s="20" t="str">
        <f t="shared" si="0"/>
        <v/>
      </c>
      <c r="I63" s="40"/>
      <c r="J63" s="36">
        <f t="shared" si="9"/>
        <v>0</v>
      </c>
      <c r="K63" s="39" t="str">
        <f>Spelerslijst!$C$6</f>
        <v>speler 4</v>
      </c>
      <c r="L63" s="40"/>
      <c r="M63" s="40"/>
      <c r="N63" s="20" t="str">
        <f t="shared" si="2"/>
        <v/>
      </c>
      <c r="O63" s="40"/>
      <c r="P63" s="21">
        <f t="shared" si="10"/>
        <v>0</v>
      </c>
      <c r="S63" s="23"/>
      <c r="T63" s="23"/>
      <c r="U63" s="23"/>
      <c r="V63" s="23"/>
      <c r="W63" s="23"/>
      <c r="X63" s="23"/>
      <c r="Y63" s="23"/>
      <c r="Z63" s="23"/>
    </row>
    <row r="64" spans="1:26" ht="13.5" customHeight="1" x14ac:dyDescent="0.25">
      <c r="A64" s="36">
        <v>69</v>
      </c>
      <c r="B64" s="37">
        <v>44441</v>
      </c>
      <c r="C64" s="66">
        <v>7</v>
      </c>
      <c r="D64" s="38">
        <v>70</v>
      </c>
      <c r="E64" s="39" t="str">
        <f>Spelerslijst!$C$8</f>
        <v>speler 6</v>
      </c>
      <c r="F64" s="40"/>
      <c r="G64" s="40"/>
      <c r="H64" s="20" t="str">
        <f t="shared" si="0"/>
        <v/>
      </c>
      <c r="I64" s="40"/>
      <c r="J64" s="36">
        <f t="shared" si="9"/>
        <v>0</v>
      </c>
      <c r="K64" s="39" t="str">
        <f>Spelerslijst!$C$4</f>
        <v>speler 2</v>
      </c>
      <c r="L64" s="40"/>
      <c r="M64" s="40"/>
      <c r="N64" s="20" t="str">
        <f t="shared" si="2"/>
        <v/>
      </c>
      <c r="O64" s="40"/>
      <c r="P64" s="21">
        <f t="shared" si="10"/>
        <v>0</v>
      </c>
      <c r="S64" s="23"/>
      <c r="T64" s="23"/>
      <c r="U64" s="23"/>
      <c r="V64" s="23"/>
      <c r="W64" s="23"/>
      <c r="X64" s="23"/>
      <c r="Y64" s="23"/>
      <c r="Z64" s="23"/>
    </row>
    <row r="65" spans="1:26" ht="13.5" customHeight="1" x14ac:dyDescent="0.25">
      <c r="A65" s="36">
        <v>68</v>
      </c>
      <c r="B65" s="69">
        <v>44448</v>
      </c>
      <c r="C65" s="66">
        <v>1</v>
      </c>
      <c r="D65" s="38">
        <v>69</v>
      </c>
      <c r="E65" s="39" t="str">
        <f>Spelerslijst!$C$7</f>
        <v>speler 5</v>
      </c>
      <c r="F65" s="40"/>
      <c r="G65" s="40"/>
      <c r="H65" s="20" t="str">
        <f t="shared" si="0"/>
        <v/>
      </c>
      <c r="I65" s="40"/>
      <c r="J65" s="36">
        <f t="shared" si="9"/>
        <v>0</v>
      </c>
      <c r="K65" s="39" t="str">
        <f>Spelerslijst!$C$5</f>
        <v>speler 3</v>
      </c>
      <c r="L65" s="40"/>
      <c r="M65" s="40"/>
      <c r="N65" s="20" t="str">
        <f t="shared" si="2"/>
        <v/>
      </c>
      <c r="O65" s="40"/>
      <c r="P65" s="21">
        <f t="shared" si="10"/>
        <v>0</v>
      </c>
      <c r="S65" s="23"/>
      <c r="T65" s="23"/>
      <c r="U65" s="23"/>
      <c r="V65" s="23"/>
      <c r="W65" s="23"/>
      <c r="X65" s="23"/>
      <c r="Y65" s="23"/>
      <c r="Z65" s="23"/>
    </row>
    <row r="66" spans="1:26" x14ac:dyDescent="0.25">
      <c r="A66" s="36">
        <v>87</v>
      </c>
      <c r="B66" s="69">
        <v>44455</v>
      </c>
      <c r="C66" s="66"/>
      <c r="D66" s="38">
        <v>88</v>
      </c>
      <c r="E66" s="39" t="str">
        <f>Spelerslijst!$C$5</f>
        <v>speler 3</v>
      </c>
      <c r="F66" s="40"/>
      <c r="G66" s="40"/>
      <c r="H66" s="20" t="str">
        <f t="shared" si="0"/>
        <v/>
      </c>
      <c r="I66" s="40"/>
      <c r="J66" s="36">
        <f t="shared" si="9"/>
        <v>0</v>
      </c>
      <c r="K66" s="39" t="str">
        <f>Spelerslijst!$C$8</f>
        <v>speler 6</v>
      </c>
      <c r="L66" s="40"/>
      <c r="M66" s="40"/>
      <c r="N66" s="20" t="str">
        <f t="shared" si="2"/>
        <v/>
      </c>
      <c r="O66" s="40"/>
      <c r="P66" s="21">
        <f t="shared" si="10"/>
        <v>0</v>
      </c>
      <c r="S66" s="23"/>
      <c r="T66" s="23"/>
      <c r="U66" s="23"/>
      <c r="V66" s="23"/>
      <c r="W66" s="23"/>
      <c r="X66" s="23"/>
      <c r="Y66" s="23"/>
      <c r="Z66" s="23"/>
    </row>
    <row r="67" spans="1:26" x14ac:dyDescent="0.25">
      <c r="A67" s="36">
        <v>91</v>
      </c>
      <c r="B67" s="69">
        <v>44462</v>
      </c>
      <c r="C67" s="66"/>
      <c r="D67" s="38">
        <v>92</v>
      </c>
      <c r="E67" s="39" t="str">
        <f>Spelerslijst!$C$9</f>
        <v>speler 7</v>
      </c>
      <c r="F67" s="40"/>
      <c r="G67" s="40"/>
      <c r="H67" s="20" t="str">
        <f t="shared" si="0"/>
        <v/>
      </c>
      <c r="I67" s="40"/>
      <c r="J67" s="36">
        <f t="shared" si="9"/>
        <v>0</v>
      </c>
      <c r="K67" s="39" t="str">
        <f>Spelerslijst!$C$5</f>
        <v>speler 3</v>
      </c>
      <c r="L67" s="40"/>
      <c r="M67" s="40"/>
      <c r="N67" s="20" t="str">
        <f t="shared" si="2"/>
        <v/>
      </c>
      <c r="O67" s="40"/>
      <c r="P67" s="21">
        <f t="shared" si="10"/>
        <v>0</v>
      </c>
      <c r="S67" s="23"/>
      <c r="T67" s="23"/>
      <c r="U67" s="23"/>
      <c r="V67" s="23"/>
      <c r="W67" s="23"/>
      <c r="X67" s="23"/>
      <c r="Y67" s="23"/>
      <c r="Z67" s="23"/>
    </row>
    <row r="68" spans="1:26" x14ac:dyDescent="0.25">
      <c r="A68" s="36">
        <v>108</v>
      </c>
      <c r="B68" s="69">
        <v>44469</v>
      </c>
      <c r="C68" s="66"/>
      <c r="D68" s="38">
        <v>109</v>
      </c>
      <c r="E68" s="39" t="str">
        <f>Spelerslijst!$C$5</f>
        <v>speler 3</v>
      </c>
      <c r="F68" s="40"/>
      <c r="G68" s="40"/>
      <c r="H68" s="20" t="str">
        <f t="shared" si="0"/>
        <v/>
      </c>
      <c r="I68" s="40"/>
      <c r="J68" s="36">
        <f t="shared" si="9"/>
        <v>0</v>
      </c>
      <c r="K68" s="39" t="str">
        <f>Spelerslijst!$C$10</f>
        <v>speler 8</v>
      </c>
      <c r="L68" s="40"/>
      <c r="M68" s="40"/>
      <c r="N68" s="20" t="str">
        <f t="shared" si="2"/>
        <v/>
      </c>
      <c r="O68" s="40"/>
      <c r="P68" s="21">
        <f t="shared" si="10"/>
        <v>0</v>
      </c>
      <c r="S68" s="23"/>
      <c r="T68" s="23"/>
      <c r="U68" s="23"/>
      <c r="V68" s="23"/>
      <c r="W68" s="23"/>
      <c r="X68" s="23"/>
      <c r="Y68" s="23"/>
      <c r="Z68" s="23"/>
    </row>
    <row r="69" spans="1:26" x14ac:dyDescent="0.25">
      <c r="A69" s="36">
        <v>114</v>
      </c>
      <c r="B69" s="69">
        <v>44476</v>
      </c>
      <c r="C69" s="66"/>
      <c r="D69" s="38">
        <v>115</v>
      </c>
      <c r="E69" s="39" t="str">
        <f>Spelerslijst!$C$11</f>
        <v>speler 9</v>
      </c>
      <c r="F69" s="40"/>
      <c r="G69" s="40"/>
      <c r="H69" s="20" t="str">
        <f t="shared" si="0"/>
        <v/>
      </c>
      <c r="I69" s="40"/>
      <c r="J69" s="36">
        <f t="shared" si="9"/>
        <v>0</v>
      </c>
      <c r="K69" s="39" t="str">
        <f>Spelerslijst!$C$5</f>
        <v>speler 3</v>
      </c>
      <c r="L69" s="40"/>
      <c r="M69" s="40"/>
      <c r="N69" s="20" t="str">
        <f t="shared" si="2"/>
        <v/>
      </c>
      <c r="O69" s="40"/>
      <c r="P69" s="21">
        <f t="shared" si="10"/>
        <v>0</v>
      </c>
      <c r="S69" s="23"/>
      <c r="T69" s="23"/>
      <c r="U69" s="23"/>
      <c r="V69" s="23"/>
      <c r="W69" s="23"/>
      <c r="X69" s="23"/>
      <c r="Y69" s="23"/>
      <c r="Z69" s="23"/>
    </row>
    <row r="70" spans="1:26" x14ac:dyDescent="0.25">
      <c r="A70" s="36">
        <v>129</v>
      </c>
      <c r="B70" s="69">
        <v>44483</v>
      </c>
      <c r="C70" s="66"/>
      <c r="D70" s="38">
        <v>130</v>
      </c>
      <c r="E70" s="39" t="str">
        <f>Spelerslijst!$C$5</f>
        <v>speler 3</v>
      </c>
      <c r="F70" s="40"/>
      <c r="G70" s="40"/>
      <c r="H70" s="20" t="str">
        <f t="shared" ref="H70:H133" si="15">IF(G70="","",F70/G70)</f>
        <v/>
      </c>
      <c r="I70" s="40"/>
      <c r="J70" s="36">
        <f t="shared" ref="J70:J101" si="16">COUNTA(G70:G70)</f>
        <v>0</v>
      </c>
      <c r="K70" s="39" t="str">
        <f>Spelerslijst!$C$12</f>
        <v>speler 10</v>
      </c>
      <c r="L70" s="40"/>
      <c r="M70" s="40"/>
      <c r="N70" s="20" t="str">
        <f t="shared" ref="N70:N133" si="17">IF(M70="","",L70/M70)</f>
        <v/>
      </c>
      <c r="O70" s="40"/>
      <c r="P70" s="21">
        <f t="shared" si="10"/>
        <v>0</v>
      </c>
      <c r="S70" s="23"/>
      <c r="T70" s="23"/>
      <c r="U70" s="23"/>
      <c r="V70" s="23"/>
      <c r="W70" s="23"/>
      <c r="X70" s="23"/>
      <c r="Y70" s="23"/>
      <c r="Z70" s="23"/>
    </row>
    <row r="71" spans="1:26" x14ac:dyDescent="0.25">
      <c r="A71" s="36">
        <v>137</v>
      </c>
      <c r="B71" s="69">
        <v>44490</v>
      </c>
      <c r="C71" s="66"/>
      <c r="D71" s="38">
        <v>138</v>
      </c>
      <c r="E71" s="39" t="str">
        <f>Spelerslijst!$C$13</f>
        <v>speler 11</v>
      </c>
      <c r="F71" s="40"/>
      <c r="G71" s="40"/>
      <c r="H71" s="20" t="str">
        <f t="shared" si="15"/>
        <v/>
      </c>
      <c r="I71" s="40"/>
      <c r="J71" s="36">
        <f t="shared" si="16"/>
        <v>0</v>
      </c>
      <c r="K71" s="39" t="str">
        <f>Spelerslijst!$C$5</f>
        <v>speler 3</v>
      </c>
      <c r="L71" s="40"/>
      <c r="M71" s="40"/>
      <c r="N71" s="20" t="str">
        <f t="shared" si="17"/>
        <v/>
      </c>
      <c r="O71" s="40"/>
      <c r="P71" s="21">
        <f t="shared" si="10"/>
        <v>0</v>
      </c>
      <c r="S71" s="23"/>
      <c r="T71" s="23"/>
      <c r="U71" s="23"/>
      <c r="V71" s="23"/>
      <c r="W71" s="23"/>
      <c r="X71" s="23"/>
      <c r="Y71" s="23"/>
      <c r="Z71" s="23"/>
    </row>
    <row r="72" spans="1:26" x14ac:dyDescent="0.25">
      <c r="A72" s="36">
        <v>150</v>
      </c>
      <c r="B72" s="69">
        <v>44497</v>
      </c>
      <c r="C72" s="66"/>
      <c r="D72" s="38">
        <v>151</v>
      </c>
      <c r="E72" s="39" t="str">
        <f>Spelerslijst!$C$5</f>
        <v>speler 3</v>
      </c>
      <c r="F72" s="40"/>
      <c r="G72" s="40"/>
      <c r="H72" s="20" t="str">
        <f t="shared" si="15"/>
        <v/>
      </c>
      <c r="I72" s="40"/>
      <c r="J72" s="36">
        <f t="shared" si="16"/>
        <v>0</v>
      </c>
      <c r="K72" s="39" t="str">
        <f>Spelerslijst!$C$14</f>
        <v>speler 12</v>
      </c>
      <c r="L72" s="40"/>
      <c r="M72" s="40"/>
      <c r="N72" s="20" t="str">
        <f t="shared" si="17"/>
        <v/>
      </c>
      <c r="O72" s="40"/>
      <c r="P72" s="21">
        <f t="shared" si="10"/>
        <v>0</v>
      </c>
      <c r="S72" s="23"/>
      <c r="T72" s="23"/>
      <c r="U72" s="23"/>
      <c r="V72" s="23"/>
      <c r="W72" s="23"/>
      <c r="X72" s="23"/>
      <c r="Y72" s="23"/>
      <c r="Z72" s="23"/>
    </row>
    <row r="73" spans="1:26" x14ac:dyDescent="0.25">
      <c r="A73" s="36">
        <v>160</v>
      </c>
      <c r="B73" s="69">
        <v>44504</v>
      </c>
      <c r="C73" s="66"/>
      <c r="D73" s="38">
        <v>161</v>
      </c>
      <c r="E73" s="39" t="str">
        <f>Spelerslijst!$C$15</f>
        <v>speler 13</v>
      </c>
      <c r="F73" s="40"/>
      <c r="G73" s="40"/>
      <c r="H73" s="20" t="str">
        <f t="shared" si="15"/>
        <v/>
      </c>
      <c r="I73" s="40"/>
      <c r="J73" s="36">
        <f t="shared" si="16"/>
        <v>0</v>
      </c>
      <c r="K73" s="39" t="str">
        <f>Spelerslijst!$C$5</f>
        <v>speler 3</v>
      </c>
      <c r="L73" s="40"/>
      <c r="M73" s="40"/>
      <c r="N73" s="20" t="str">
        <f t="shared" si="17"/>
        <v/>
      </c>
      <c r="O73" s="40"/>
      <c r="S73" s="23"/>
      <c r="T73" s="23"/>
      <c r="U73" s="23"/>
      <c r="V73" s="23"/>
      <c r="W73" s="23"/>
      <c r="X73" s="23"/>
      <c r="Y73" s="23"/>
      <c r="Z73" s="23"/>
    </row>
    <row r="74" spans="1:26" x14ac:dyDescent="0.25">
      <c r="A74" s="36">
        <v>171</v>
      </c>
      <c r="B74" s="69">
        <v>44511</v>
      </c>
      <c r="C74" s="66"/>
      <c r="D74" s="38">
        <v>172</v>
      </c>
      <c r="E74" s="39" t="str">
        <f>Spelerslijst!$C$5</f>
        <v>speler 3</v>
      </c>
      <c r="F74" s="40"/>
      <c r="G74" s="40"/>
      <c r="H74" s="20" t="str">
        <f t="shared" si="15"/>
        <v/>
      </c>
      <c r="I74" s="40"/>
      <c r="J74" s="36">
        <f t="shared" si="16"/>
        <v>0</v>
      </c>
      <c r="K74" s="39" t="str">
        <f>Spelerslijst!$C$16</f>
        <v>speler 14</v>
      </c>
      <c r="L74" s="40"/>
      <c r="M74" s="40"/>
      <c r="N74" s="20" t="str">
        <f t="shared" si="17"/>
        <v/>
      </c>
      <c r="O74" s="40"/>
      <c r="S74" s="23"/>
      <c r="T74" s="23"/>
      <c r="U74" s="23"/>
      <c r="V74" s="23"/>
      <c r="W74" s="23"/>
      <c r="X74" s="23"/>
      <c r="Y74" s="23"/>
      <c r="Z74" s="23"/>
    </row>
    <row r="75" spans="1:26" x14ac:dyDescent="0.25">
      <c r="A75" s="36">
        <v>183</v>
      </c>
      <c r="B75" s="69">
        <v>44518</v>
      </c>
      <c r="C75" s="66"/>
      <c r="D75" s="38">
        <v>184</v>
      </c>
      <c r="E75" s="39" t="str">
        <f>Spelerslijst!$C$17</f>
        <v>speler 15</v>
      </c>
      <c r="F75" s="40"/>
      <c r="G75" s="40"/>
      <c r="H75" s="20" t="str">
        <f t="shared" si="15"/>
        <v/>
      </c>
      <c r="I75" s="40"/>
      <c r="J75" s="36">
        <f t="shared" si="16"/>
        <v>0</v>
      </c>
      <c r="K75" s="39" t="str">
        <f>Spelerslijst!$C$5</f>
        <v>speler 3</v>
      </c>
      <c r="L75" s="40"/>
      <c r="M75" s="40"/>
      <c r="N75" s="20" t="str">
        <f t="shared" si="17"/>
        <v/>
      </c>
      <c r="O75" s="40"/>
      <c r="S75" s="23"/>
      <c r="T75" s="23"/>
      <c r="U75" s="23"/>
      <c r="V75" s="23"/>
      <c r="W75" s="23"/>
      <c r="X75" s="23"/>
      <c r="Y75" s="23"/>
      <c r="Z75" s="23"/>
    </row>
    <row r="76" spans="1:26" x14ac:dyDescent="0.25">
      <c r="A76" s="36">
        <v>192</v>
      </c>
      <c r="B76" s="69">
        <v>44525</v>
      </c>
      <c r="C76" s="67"/>
      <c r="D76" s="38">
        <v>193</v>
      </c>
      <c r="E76" s="39" t="str">
        <f>Spelerslijst!$C$5</f>
        <v>speler 3</v>
      </c>
      <c r="F76" s="40"/>
      <c r="G76" s="40"/>
      <c r="H76" s="20" t="str">
        <f t="shared" si="15"/>
        <v/>
      </c>
      <c r="I76" s="40"/>
      <c r="J76" s="36">
        <f t="shared" si="16"/>
        <v>0</v>
      </c>
      <c r="K76" s="39" t="str">
        <f>Spelerslijst!$C$18</f>
        <v>speler 16</v>
      </c>
      <c r="L76" s="40"/>
      <c r="M76" s="40"/>
      <c r="N76" s="20" t="str">
        <f t="shared" si="17"/>
        <v/>
      </c>
      <c r="O76" s="40"/>
      <c r="S76" s="23"/>
      <c r="T76" s="23"/>
      <c r="U76" s="23"/>
      <c r="V76" s="23"/>
      <c r="W76" s="23"/>
      <c r="X76" s="23"/>
      <c r="Y76" s="23"/>
      <c r="Z76" s="23"/>
    </row>
    <row r="77" spans="1:26" x14ac:dyDescent="0.25">
      <c r="A77" s="36">
        <v>206</v>
      </c>
      <c r="B77" s="69">
        <v>44532</v>
      </c>
      <c r="C77" s="66"/>
      <c r="D77" s="38">
        <v>207</v>
      </c>
      <c r="E77" s="39" t="str">
        <f>Spelerslijst!$C$19</f>
        <v>speler 17</v>
      </c>
      <c r="F77" s="40"/>
      <c r="G77" s="40"/>
      <c r="H77" s="20" t="str">
        <f t="shared" si="15"/>
        <v/>
      </c>
      <c r="I77" s="40"/>
      <c r="J77" s="36">
        <f t="shared" si="16"/>
        <v>0</v>
      </c>
      <c r="K77" s="39" t="str">
        <f>Spelerslijst!$C$5</f>
        <v>speler 3</v>
      </c>
      <c r="L77" s="40"/>
      <c r="M77" s="40"/>
      <c r="N77" s="20" t="str">
        <f t="shared" si="17"/>
        <v/>
      </c>
      <c r="O77" s="40"/>
      <c r="S77" s="23"/>
      <c r="T77" s="23"/>
      <c r="U77" s="23"/>
      <c r="V77" s="23"/>
      <c r="W77" s="23"/>
      <c r="X77" s="23"/>
      <c r="Y77" s="23"/>
      <c r="Z77" s="23"/>
    </row>
    <row r="78" spans="1:26" x14ac:dyDescent="0.25">
      <c r="A78" s="36">
        <v>213</v>
      </c>
      <c r="B78" s="69">
        <v>44539</v>
      </c>
      <c r="C78" s="66"/>
      <c r="D78" s="38">
        <v>214</v>
      </c>
      <c r="E78" s="39" t="str">
        <f>Spelerslijst!$C$5</f>
        <v>speler 3</v>
      </c>
      <c r="F78" s="40"/>
      <c r="G78" s="40"/>
      <c r="H78" s="20" t="str">
        <f t="shared" si="15"/>
        <v/>
      </c>
      <c r="I78" s="40"/>
      <c r="J78" s="36">
        <f t="shared" si="16"/>
        <v>0</v>
      </c>
      <c r="K78" s="39" t="str">
        <f>Spelerslijst!$C$20</f>
        <v>speler 18</v>
      </c>
      <c r="L78" s="40"/>
      <c r="M78" s="40"/>
      <c r="N78" s="20" t="str">
        <f t="shared" si="17"/>
        <v/>
      </c>
      <c r="O78" s="40"/>
      <c r="S78" s="23"/>
      <c r="T78" s="23"/>
      <c r="U78" s="23"/>
      <c r="V78" s="23"/>
      <c r="W78" s="23"/>
      <c r="X78" s="23"/>
      <c r="Y78" s="23"/>
      <c r="Z78" s="23"/>
    </row>
    <row r="79" spans="1:26" x14ac:dyDescent="0.25">
      <c r="A79" s="36">
        <v>229</v>
      </c>
      <c r="B79" s="69">
        <v>44546</v>
      </c>
      <c r="C79" s="66"/>
      <c r="D79" s="38">
        <v>230</v>
      </c>
      <c r="E79" s="39" t="str">
        <f>Spelerslijst!$C$22</f>
        <v>speler 20</v>
      </c>
      <c r="F79" s="40"/>
      <c r="G79" s="40"/>
      <c r="H79" s="20" t="str">
        <f t="shared" si="15"/>
        <v/>
      </c>
      <c r="I79" s="40"/>
      <c r="J79" s="36">
        <f t="shared" si="16"/>
        <v>0</v>
      </c>
      <c r="K79" s="39" t="str">
        <f>Spelerslijst!$C$5</f>
        <v>speler 3</v>
      </c>
      <c r="L79" s="40"/>
      <c r="M79" s="40"/>
      <c r="N79" s="20" t="str">
        <f t="shared" si="17"/>
        <v/>
      </c>
      <c r="O79" s="40"/>
      <c r="S79" s="23"/>
      <c r="T79" s="23"/>
      <c r="U79" s="23"/>
      <c r="V79" s="23"/>
      <c r="W79" s="23"/>
      <c r="X79" s="23"/>
      <c r="Y79" s="23"/>
      <c r="Z79" s="23"/>
    </row>
    <row r="80" spans="1:26" x14ac:dyDescent="0.25">
      <c r="A80" s="36">
        <v>40</v>
      </c>
      <c r="B80" s="37"/>
      <c r="C80" s="66">
        <v>5</v>
      </c>
      <c r="D80" s="38">
        <v>41</v>
      </c>
      <c r="E80" s="39" t="str">
        <f>Spelerslijst!$C$21</f>
        <v>speler 19</v>
      </c>
      <c r="F80" s="40"/>
      <c r="G80" s="40"/>
      <c r="H80" s="20" t="str">
        <f t="shared" si="15"/>
        <v/>
      </c>
      <c r="I80" s="40"/>
      <c r="J80" s="36">
        <f t="shared" si="16"/>
        <v>0</v>
      </c>
      <c r="K80" s="39" t="str">
        <f>Spelerslijst!$C$9</f>
        <v>speler 7</v>
      </c>
      <c r="L80" s="40"/>
      <c r="M80" s="40"/>
      <c r="N80" s="20" t="str">
        <f t="shared" si="17"/>
        <v/>
      </c>
      <c r="O80" s="40"/>
      <c r="P80" s="21">
        <f t="shared" ref="P80:P124" si="18">COUNTA(M80:M80)</f>
        <v>0</v>
      </c>
      <c r="S80" s="23"/>
      <c r="T80" s="23"/>
      <c r="U80" s="23"/>
      <c r="V80" s="23"/>
      <c r="W80" s="23"/>
      <c r="X80" s="23"/>
      <c r="Y80" s="23"/>
      <c r="Z80" s="23"/>
    </row>
    <row r="81" spans="1:26" x14ac:dyDescent="0.25">
      <c r="A81" s="36">
        <v>30</v>
      </c>
      <c r="B81" s="37"/>
      <c r="C81" s="71">
        <v>6</v>
      </c>
      <c r="D81" s="38">
        <v>31</v>
      </c>
      <c r="E81" s="39" t="str">
        <f>Spelerslijst!$C$11</f>
        <v>speler 9</v>
      </c>
      <c r="F81" s="40"/>
      <c r="G81" s="40"/>
      <c r="H81" s="20" t="str">
        <f t="shared" si="15"/>
        <v/>
      </c>
      <c r="I81" s="40"/>
      <c r="J81" s="36">
        <f t="shared" si="16"/>
        <v>0</v>
      </c>
      <c r="K81" s="39" t="str">
        <f>Spelerslijst!$C$18</f>
        <v>speler 16</v>
      </c>
      <c r="L81" s="40"/>
      <c r="M81" s="40"/>
      <c r="N81" s="20" t="str">
        <f t="shared" si="17"/>
        <v/>
      </c>
      <c r="O81" s="40"/>
      <c r="P81" s="21">
        <f t="shared" si="18"/>
        <v>0</v>
      </c>
      <c r="S81" s="23"/>
      <c r="T81" s="23"/>
      <c r="U81" s="23"/>
      <c r="V81" s="23"/>
      <c r="W81" s="23"/>
      <c r="X81" s="23"/>
      <c r="Y81" s="23"/>
      <c r="Z81" s="23"/>
    </row>
    <row r="82" spans="1:26" x14ac:dyDescent="0.25">
      <c r="A82" s="36">
        <v>46</v>
      </c>
      <c r="B82" s="37"/>
      <c r="C82" s="66">
        <v>7</v>
      </c>
      <c r="D82" s="38">
        <v>47</v>
      </c>
      <c r="E82" s="39" t="str">
        <f>Spelerslijst!$C$6</f>
        <v>speler 4</v>
      </c>
      <c r="F82" s="40"/>
      <c r="G82" s="40"/>
      <c r="H82" s="20" t="str">
        <f t="shared" si="15"/>
        <v/>
      </c>
      <c r="I82" s="40"/>
      <c r="J82" s="36">
        <f t="shared" si="16"/>
        <v>0</v>
      </c>
      <c r="K82" s="39" t="str">
        <f>Spelerslijst!$C$4</f>
        <v>speler 2</v>
      </c>
      <c r="L82" s="40"/>
      <c r="M82" s="40"/>
      <c r="N82" s="20" t="str">
        <f t="shared" si="17"/>
        <v/>
      </c>
      <c r="O82" s="40"/>
      <c r="P82" s="21">
        <f t="shared" si="18"/>
        <v>0</v>
      </c>
      <c r="S82" s="23"/>
      <c r="T82" s="23"/>
      <c r="U82" s="23"/>
      <c r="V82" s="23"/>
      <c r="W82" s="23"/>
      <c r="X82" s="23"/>
      <c r="Y82" s="23"/>
      <c r="Z82" s="23"/>
    </row>
    <row r="83" spans="1:26" x14ac:dyDescent="0.25">
      <c r="A83" s="36">
        <v>70</v>
      </c>
      <c r="B83" s="37"/>
      <c r="C83" s="66">
        <v>7</v>
      </c>
      <c r="D83" s="38">
        <v>71</v>
      </c>
      <c r="E83" s="39" t="str">
        <f>Spelerslijst!$C$9</f>
        <v>speler 7</v>
      </c>
      <c r="F83" s="40"/>
      <c r="G83" s="40"/>
      <c r="H83" s="20" t="str">
        <f t="shared" si="15"/>
        <v/>
      </c>
      <c r="I83" s="40"/>
      <c r="J83" s="36">
        <f t="shared" si="16"/>
        <v>0</v>
      </c>
      <c r="K83" s="39" t="str">
        <f>Spelerslijst!$C$3</f>
        <v>speler 1</v>
      </c>
      <c r="L83" s="40"/>
      <c r="M83" s="40"/>
      <c r="N83" s="20" t="str">
        <f t="shared" si="17"/>
        <v/>
      </c>
      <c r="O83" s="40"/>
      <c r="P83" s="21">
        <f t="shared" si="18"/>
        <v>0</v>
      </c>
      <c r="S83" s="23"/>
      <c r="T83" s="23"/>
      <c r="U83" s="23"/>
      <c r="V83" s="23"/>
      <c r="W83" s="23"/>
      <c r="X83" s="23"/>
      <c r="Y83" s="23"/>
      <c r="Z83" s="23"/>
    </row>
    <row r="84" spans="1:26" x14ac:dyDescent="0.25">
      <c r="A84" s="36">
        <v>99</v>
      </c>
      <c r="B84" s="37"/>
      <c r="C84" s="72">
        <v>7</v>
      </c>
      <c r="D84" s="38">
        <v>100</v>
      </c>
      <c r="E84" s="39" t="str">
        <f>Spelerslijst!$C$17</f>
        <v>speler 15</v>
      </c>
      <c r="F84" s="40"/>
      <c r="G84" s="40"/>
      <c r="H84" s="20" t="str">
        <f t="shared" si="15"/>
        <v/>
      </c>
      <c r="I84" s="40"/>
      <c r="J84" s="36">
        <f t="shared" si="16"/>
        <v>0</v>
      </c>
      <c r="K84" s="39" t="str">
        <f>Spelerslijst!$C$18</f>
        <v>speler 16</v>
      </c>
      <c r="L84" s="40"/>
      <c r="M84" s="40"/>
      <c r="N84" s="20" t="str">
        <f t="shared" si="17"/>
        <v/>
      </c>
      <c r="O84" s="40"/>
      <c r="P84" s="21">
        <f t="shared" si="18"/>
        <v>0</v>
      </c>
      <c r="S84" s="23"/>
      <c r="T84" s="23"/>
      <c r="U84" s="23"/>
      <c r="V84" s="23"/>
      <c r="W84" s="23"/>
      <c r="X84" s="23"/>
      <c r="Y84" s="23"/>
      <c r="Z84" s="23"/>
    </row>
    <row r="85" spans="1:26" x14ac:dyDescent="0.25">
      <c r="A85" s="36">
        <v>71</v>
      </c>
      <c r="B85" s="37"/>
      <c r="C85" s="66"/>
      <c r="D85" s="38">
        <v>72</v>
      </c>
      <c r="E85" s="39" t="str">
        <f>Spelerslijst!$C$10</f>
        <v>speler 8</v>
      </c>
      <c r="F85" s="40"/>
      <c r="G85" s="40"/>
      <c r="H85" s="20" t="str">
        <f t="shared" si="15"/>
        <v/>
      </c>
      <c r="I85" s="40"/>
      <c r="J85" s="36">
        <f t="shared" si="16"/>
        <v>0</v>
      </c>
      <c r="K85" s="39" t="str">
        <f>Spelerslijst!$C$23</f>
        <v>speler 21</v>
      </c>
      <c r="L85" s="40"/>
      <c r="M85" s="40"/>
      <c r="N85" s="20" t="str">
        <f t="shared" si="17"/>
        <v/>
      </c>
      <c r="O85" s="40"/>
      <c r="P85" s="21">
        <f t="shared" si="18"/>
        <v>0</v>
      </c>
      <c r="S85" s="23"/>
      <c r="T85" s="23"/>
      <c r="U85" s="23"/>
      <c r="V85" s="23"/>
      <c r="W85" s="23"/>
      <c r="X85" s="23"/>
      <c r="Y85" s="23"/>
      <c r="Z85" s="23"/>
    </row>
    <row r="86" spans="1:26" x14ac:dyDescent="0.25">
      <c r="A86" s="36">
        <v>72</v>
      </c>
      <c r="B86" s="37"/>
      <c r="C86" s="66"/>
      <c r="D86" s="38">
        <v>73</v>
      </c>
      <c r="E86" s="39" t="str">
        <f>Spelerslijst!$C$11</f>
        <v>speler 9</v>
      </c>
      <c r="F86" s="40"/>
      <c r="G86" s="40"/>
      <c r="H86" s="20" t="str">
        <f t="shared" si="15"/>
        <v/>
      </c>
      <c r="I86" s="40"/>
      <c r="J86" s="36">
        <f t="shared" si="16"/>
        <v>0</v>
      </c>
      <c r="K86" s="39" t="str">
        <f>Spelerslijst!$C$22</f>
        <v>speler 20</v>
      </c>
      <c r="L86" s="40"/>
      <c r="M86" s="40"/>
      <c r="N86" s="20" t="str">
        <f t="shared" si="17"/>
        <v/>
      </c>
      <c r="O86" s="40"/>
      <c r="P86" s="21">
        <f t="shared" si="18"/>
        <v>0</v>
      </c>
      <c r="S86" s="23"/>
      <c r="T86" s="23"/>
      <c r="U86" s="23"/>
      <c r="V86" s="23"/>
      <c r="W86" s="23"/>
      <c r="X86" s="23"/>
      <c r="Y86" s="23"/>
      <c r="Z86" s="23"/>
    </row>
    <row r="87" spans="1:26" x14ac:dyDescent="0.25">
      <c r="A87" s="36">
        <v>73</v>
      </c>
      <c r="B87" s="37"/>
      <c r="C87" s="66"/>
      <c r="D87" s="38">
        <v>74</v>
      </c>
      <c r="E87" s="39" t="str">
        <f>Spelerslijst!$C$12</f>
        <v>speler 10</v>
      </c>
      <c r="F87" s="40"/>
      <c r="G87" s="40"/>
      <c r="H87" s="20" t="str">
        <f t="shared" si="15"/>
        <v/>
      </c>
      <c r="I87" s="40"/>
      <c r="J87" s="36">
        <f t="shared" si="16"/>
        <v>0</v>
      </c>
      <c r="K87" s="39" t="str">
        <f>Spelerslijst!$C$21</f>
        <v>speler 19</v>
      </c>
      <c r="L87" s="40"/>
      <c r="M87" s="40"/>
      <c r="N87" s="20" t="str">
        <f t="shared" si="17"/>
        <v/>
      </c>
      <c r="O87" s="40"/>
      <c r="P87" s="21">
        <f t="shared" si="18"/>
        <v>0</v>
      </c>
      <c r="S87" s="23"/>
      <c r="T87" s="23"/>
      <c r="U87" s="23"/>
      <c r="V87" s="23"/>
      <c r="W87" s="23"/>
      <c r="X87" s="23"/>
      <c r="Y87" s="23"/>
      <c r="Z87" s="23"/>
    </row>
    <row r="88" spans="1:26" x14ac:dyDescent="0.25">
      <c r="A88" s="36">
        <v>74</v>
      </c>
      <c r="B88" s="37"/>
      <c r="C88" s="66"/>
      <c r="D88" s="38">
        <v>75</v>
      </c>
      <c r="E88" s="39" t="str">
        <f>Spelerslijst!$C$13</f>
        <v>speler 11</v>
      </c>
      <c r="F88" s="40"/>
      <c r="G88" s="40"/>
      <c r="H88" s="20" t="str">
        <f t="shared" si="15"/>
        <v/>
      </c>
      <c r="I88" s="40"/>
      <c r="J88" s="36">
        <f t="shared" si="16"/>
        <v>0</v>
      </c>
      <c r="K88" s="39" t="str">
        <f>Spelerslijst!$C$20</f>
        <v>speler 18</v>
      </c>
      <c r="L88" s="40"/>
      <c r="M88" s="40"/>
      <c r="N88" s="20" t="str">
        <f t="shared" si="17"/>
        <v/>
      </c>
      <c r="O88" s="40"/>
      <c r="P88" s="21">
        <f t="shared" si="18"/>
        <v>0</v>
      </c>
      <c r="S88" s="23"/>
      <c r="T88" s="23"/>
      <c r="U88" s="23"/>
      <c r="V88" s="23"/>
      <c r="W88" s="23"/>
      <c r="X88" s="23"/>
      <c r="Y88" s="23"/>
      <c r="Z88" s="23"/>
    </row>
    <row r="89" spans="1:26" x14ac:dyDescent="0.25">
      <c r="A89" s="36">
        <v>75</v>
      </c>
      <c r="B89" s="37"/>
      <c r="C89" s="66"/>
      <c r="D89" s="38">
        <v>76</v>
      </c>
      <c r="E89" s="39" t="str">
        <f>Spelerslijst!$C$14</f>
        <v>speler 12</v>
      </c>
      <c r="F89" s="40"/>
      <c r="G89" s="40"/>
      <c r="H89" s="20" t="str">
        <f t="shared" si="15"/>
        <v/>
      </c>
      <c r="I89" s="40"/>
      <c r="J89" s="36">
        <f t="shared" si="16"/>
        <v>0</v>
      </c>
      <c r="K89" s="39" t="str">
        <f>Spelerslijst!$C$19</f>
        <v>speler 17</v>
      </c>
      <c r="L89" s="40"/>
      <c r="M89" s="40"/>
      <c r="N89" s="20" t="str">
        <f t="shared" si="17"/>
        <v/>
      </c>
      <c r="O89" s="40"/>
      <c r="P89" s="21">
        <f t="shared" si="18"/>
        <v>0</v>
      </c>
      <c r="S89" s="23"/>
      <c r="T89" s="23"/>
      <c r="U89" s="23"/>
      <c r="V89" s="23"/>
      <c r="W89" s="23"/>
      <c r="X89" s="23"/>
      <c r="Y89" s="23"/>
      <c r="Z89" s="23"/>
    </row>
    <row r="90" spans="1:26" x14ac:dyDescent="0.25">
      <c r="A90" s="36">
        <v>76</v>
      </c>
      <c r="B90" s="37"/>
      <c r="C90" s="66"/>
      <c r="D90" s="38">
        <v>77</v>
      </c>
      <c r="E90" s="39" t="str">
        <f>Spelerslijst!$C$15</f>
        <v>speler 13</v>
      </c>
      <c r="F90" s="40"/>
      <c r="G90" s="40"/>
      <c r="H90" s="20" t="str">
        <f t="shared" si="15"/>
        <v/>
      </c>
      <c r="I90" s="40"/>
      <c r="J90" s="36">
        <f t="shared" si="16"/>
        <v>0</v>
      </c>
      <c r="K90" s="39" t="str">
        <f>Spelerslijst!$C$18</f>
        <v>speler 16</v>
      </c>
      <c r="L90" s="40"/>
      <c r="M90" s="40"/>
      <c r="N90" s="20" t="str">
        <f t="shared" si="17"/>
        <v/>
      </c>
      <c r="O90" s="40"/>
      <c r="P90" s="21">
        <f t="shared" si="18"/>
        <v>0</v>
      </c>
      <c r="S90" s="23"/>
      <c r="T90" s="23"/>
      <c r="U90" s="23"/>
      <c r="V90" s="23"/>
      <c r="W90" s="23"/>
      <c r="X90" s="23"/>
      <c r="Y90" s="23"/>
      <c r="Z90" s="23"/>
    </row>
    <row r="91" spans="1:26" x14ac:dyDescent="0.25">
      <c r="A91" s="36">
        <v>77</v>
      </c>
      <c r="B91" s="37"/>
      <c r="C91" s="66"/>
      <c r="D91" s="38">
        <v>78</v>
      </c>
      <c r="E91" s="39" t="str">
        <f>Spelerslijst!$C$16</f>
        <v>speler 14</v>
      </c>
      <c r="F91" s="40"/>
      <c r="G91" s="40"/>
      <c r="H91" s="20" t="str">
        <f t="shared" si="15"/>
        <v/>
      </c>
      <c r="I91" s="40"/>
      <c r="J91" s="36">
        <f t="shared" si="16"/>
        <v>0</v>
      </c>
      <c r="K91" s="39" t="str">
        <f>Spelerslijst!$C$17</f>
        <v>speler 15</v>
      </c>
      <c r="L91" s="40"/>
      <c r="M91" s="40"/>
      <c r="N91" s="20" t="str">
        <f t="shared" si="17"/>
        <v/>
      </c>
      <c r="O91" s="40"/>
      <c r="P91" s="21">
        <f t="shared" si="18"/>
        <v>0</v>
      </c>
      <c r="S91" s="23"/>
      <c r="T91" s="23"/>
      <c r="U91" s="23"/>
      <c r="V91" s="23"/>
      <c r="W91" s="23"/>
      <c r="X91" s="23"/>
      <c r="Y91" s="23"/>
      <c r="Z91" s="23"/>
    </row>
    <row r="92" spans="1:26" x14ac:dyDescent="0.25">
      <c r="A92" s="36">
        <v>79</v>
      </c>
      <c r="B92" s="37"/>
      <c r="C92" s="66"/>
      <c r="D92" s="38">
        <v>80</v>
      </c>
      <c r="E92" s="39" t="str">
        <f>Spelerslijst!$C$18</f>
        <v>speler 16</v>
      </c>
      <c r="F92" s="40"/>
      <c r="G92" s="40"/>
      <c r="H92" s="20" t="str">
        <f t="shared" si="15"/>
        <v/>
      </c>
      <c r="I92" s="40"/>
      <c r="J92" s="36">
        <f t="shared" si="16"/>
        <v>0</v>
      </c>
      <c r="K92" s="39" t="str">
        <f>Spelerslijst!$C$16</f>
        <v>speler 14</v>
      </c>
      <c r="L92" s="40"/>
      <c r="M92" s="40"/>
      <c r="N92" s="20" t="str">
        <f t="shared" si="17"/>
        <v/>
      </c>
      <c r="O92" s="40"/>
      <c r="P92" s="21">
        <f t="shared" si="18"/>
        <v>0</v>
      </c>
      <c r="S92" s="23"/>
      <c r="T92" s="23"/>
      <c r="U92" s="23"/>
      <c r="V92" s="23"/>
      <c r="W92" s="23"/>
      <c r="X92" s="23"/>
      <c r="Y92" s="23"/>
      <c r="Z92" s="23"/>
    </row>
    <row r="93" spans="1:26" x14ac:dyDescent="0.25">
      <c r="A93" s="36">
        <v>80</v>
      </c>
      <c r="B93" s="37"/>
      <c r="C93" s="66"/>
      <c r="D93" s="38">
        <v>81</v>
      </c>
      <c r="E93" s="39" t="str">
        <f>Spelerslijst!$C$19</f>
        <v>speler 17</v>
      </c>
      <c r="F93" s="40"/>
      <c r="G93" s="40"/>
      <c r="H93" s="20" t="str">
        <f t="shared" si="15"/>
        <v/>
      </c>
      <c r="I93" s="40"/>
      <c r="J93" s="36">
        <f t="shared" si="16"/>
        <v>0</v>
      </c>
      <c r="K93" s="39" t="str">
        <f>Spelerslijst!$C$15</f>
        <v>speler 13</v>
      </c>
      <c r="L93" s="40"/>
      <c r="M93" s="40"/>
      <c r="N93" s="20" t="str">
        <f t="shared" si="17"/>
        <v/>
      </c>
      <c r="O93" s="40"/>
      <c r="P93" s="21">
        <f t="shared" si="18"/>
        <v>0</v>
      </c>
      <c r="S93" s="23"/>
      <c r="T93" s="23"/>
      <c r="U93" s="23"/>
      <c r="V93" s="23"/>
      <c r="W93" s="23"/>
      <c r="X93" s="23"/>
      <c r="Y93" s="23"/>
      <c r="Z93" s="23"/>
    </row>
    <row r="94" spans="1:26" x14ac:dyDescent="0.25">
      <c r="A94" s="36">
        <v>81</v>
      </c>
      <c r="B94" s="37"/>
      <c r="C94" s="66"/>
      <c r="D94" s="38">
        <v>82</v>
      </c>
      <c r="E94" s="39" t="str">
        <f>Spelerslijst!$C$20</f>
        <v>speler 18</v>
      </c>
      <c r="F94" s="40"/>
      <c r="G94" s="40"/>
      <c r="H94" s="20" t="str">
        <f t="shared" si="15"/>
        <v/>
      </c>
      <c r="I94" s="40"/>
      <c r="J94" s="36">
        <f t="shared" si="16"/>
        <v>0</v>
      </c>
      <c r="K94" s="39" t="str">
        <f>Spelerslijst!$C$14</f>
        <v>speler 12</v>
      </c>
      <c r="L94" s="40"/>
      <c r="M94" s="40"/>
      <c r="N94" s="20" t="str">
        <f t="shared" si="17"/>
        <v/>
      </c>
      <c r="O94" s="40"/>
      <c r="P94" s="21">
        <f t="shared" si="18"/>
        <v>0</v>
      </c>
      <c r="S94" s="23"/>
      <c r="T94" s="23"/>
      <c r="U94" s="23"/>
      <c r="V94" s="23"/>
      <c r="W94" s="23"/>
      <c r="X94" s="23"/>
      <c r="Y94" s="23"/>
      <c r="Z94" s="23"/>
    </row>
    <row r="95" spans="1:26" x14ac:dyDescent="0.25">
      <c r="A95" s="36">
        <v>82</v>
      </c>
      <c r="B95" s="37"/>
      <c r="C95" s="66"/>
      <c r="D95" s="38">
        <v>83</v>
      </c>
      <c r="E95" s="39" t="str">
        <f>Spelerslijst!$C$21</f>
        <v>speler 19</v>
      </c>
      <c r="F95" s="40"/>
      <c r="G95" s="40"/>
      <c r="H95" s="20" t="str">
        <f t="shared" si="15"/>
        <v/>
      </c>
      <c r="I95" s="40"/>
      <c r="J95" s="36">
        <f t="shared" si="16"/>
        <v>0</v>
      </c>
      <c r="K95" s="39" t="str">
        <f>Spelerslijst!$C$13</f>
        <v>speler 11</v>
      </c>
      <c r="L95" s="40"/>
      <c r="M95" s="40"/>
      <c r="N95" s="20" t="str">
        <f t="shared" si="17"/>
        <v/>
      </c>
      <c r="O95" s="40"/>
      <c r="P95" s="21">
        <f t="shared" si="18"/>
        <v>0</v>
      </c>
      <c r="S95" s="23"/>
      <c r="T95" s="23"/>
      <c r="U95" s="23"/>
      <c r="V95" s="23"/>
      <c r="W95" s="23"/>
      <c r="X95" s="23"/>
      <c r="Y95" s="23"/>
      <c r="Z95" s="23"/>
    </row>
    <row r="96" spans="1:26" x14ac:dyDescent="0.25">
      <c r="A96" s="36">
        <v>83</v>
      </c>
      <c r="B96" s="37"/>
      <c r="C96" s="66"/>
      <c r="D96" s="38">
        <v>84</v>
      </c>
      <c r="E96" s="39" t="str">
        <f>Spelerslijst!$C$22</f>
        <v>speler 20</v>
      </c>
      <c r="F96" s="40"/>
      <c r="G96" s="40"/>
      <c r="H96" s="20" t="str">
        <f t="shared" si="15"/>
        <v/>
      </c>
      <c r="I96" s="40"/>
      <c r="J96" s="36">
        <f t="shared" si="16"/>
        <v>0</v>
      </c>
      <c r="K96" s="39" t="str">
        <f>Spelerslijst!$C$12</f>
        <v>speler 10</v>
      </c>
      <c r="L96" s="40"/>
      <c r="M96" s="40"/>
      <c r="N96" s="20" t="str">
        <f t="shared" si="17"/>
        <v/>
      </c>
      <c r="O96" s="40"/>
      <c r="P96" s="21">
        <f t="shared" si="18"/>
        <v>0</v>
      </c>
      <c r="S96" s="23"/>
      <c r="T96" s="23"/>
      <c r="U96" s="23"/>
      <c r="V96" s="23"/>
      <c r="W96" s="23"/>
      <c r="X96" s="23"/>
      <c r="Y96" s="23"/>
      <c r="Z96" s="23"/>
    </row>
    <row r="97" spans="1:26" x14ac:dyDescent="0.25">
      <c r="A97" s="36">
        <v>84</v>
      </c>
      <c r="B97" s="37"/>
      <c r="C97" s="66"/>
      <c r="D97" s="38">
        <v>85</v>
      </c>
      <c r="E97" s="39" t="str">
        <f>Spelerslijst!$C$23</f>
        <v>speler 21</v>
      </c>
      <c r="F97" s="40"/>
      <c r="G97" s="40"/>
      <c r="H97" s="20" t="str">
        <f t="shared" si="15"/>
        <v/>
      </c>
      <c r="I97" s="40"/>
      <c r="J97" s="36">
        <f t="shared" si="16"/>
        <v>0</v>
      </c>
      <c r="K97" s="39" t="str">
        <f>Spelerslijst!$C$11</f>
        <v>speler 9</v>
      </c>
      <c r="L97" s="40"/>
      <c r="M97" s="40"/>
      <c r="N97" s="20" t="str">
        <f t="shared" si="17"/>
        <v/>
      </c>
      <c r="O97" s="40"/>
      <c r="P97" s="21">
        <f t="shared" si="18"/>
        <v>0</v>
      </c>
      <c r="S97" s="23"/>
      <c r="T97" s="23"/>
      <c r="U97" s="23"/>
      <c r="V97" s="23"/>
      <c r="W97" s="23"/>
      <c r="X97" s="23"/>
      <c r="Y97" s="23"/>
      <c r="Z97" s="23"/>
    </row>
    <row r="98" spans="1:26" x14ac:dyDescent="0.25">
      <c r="A98" s="36">
        <v>85</v>
      </c>
      <c r="B98" s="37"/>
      <c r="C98" s="66"/>
      <c r="D98" s="38">
        <v>86</v>
      </c>
      <c r="E98" s="39" t="str">
        <f>Spelerslijst!$C$3</f>
        <v>speler 1</v>
      </c>
      <c r="F98" s="40"/>
      <c r="G98" s="40"/>
      <c r="H98" s="20" t="str">
        <f t="shared" si="15"/>
        <v/>
      </c>
      <c r="I98" s="40"/>
      <c r="J98" s="36">
        <f t="shared" si="16"/>
        <v>0</v>
      </c>
      <c r="K98" s="39" t="str">
        <f>Spelerslijst!$C$10</f>
        <v>speler 8</v>
      </c>
      <c r="L98" s="40"/>
      <c r="M98" s="40"/>
      <c r="N98" s="20" t="str">
        <f t="shared" si="17"/>
        <v/>
      </c>
      <c r="O98" s="40"/>
      <c r="P98" s="21">
        <f t="shared" si="18"/>
        <v>0</v>
      </c>
      <c r="S98" s="23"/>
      <c r="T98" s="23"/>
      <c r="U98" s="23"/>
      <c r="V98" s="23"/>
      <c r="W98" s="23"/>
      <c r="X98" s="23"/>
      <c r="Y98" s="23"/>
      <c r="Z98" s="23"/>
    </row>
    <row r="99" spans="1:26" x14ac:dyDescent="0.25">
      <c r="A99" s="36">
        <v>86</v>
      </c>
      <c r="B99" s="37"/>
      <c r="C99" s="66"/>
      <c r="D99" s="38">
        <v>87</v>
      </c>
      <c r="E99" s="39" t="str">
        <f>Spelerslijst!$C$4</f>
        <v>speler 2</v>
      </c>
      <c r="F99" s="40"/>
      <c r="G99" s="40"/>
      <c r="H99" s="20" t="str">
        <f t="shared" si="15"/>
        <v/>
      </c>
      <c r="I99" s="40"/>
      <c r="J99" s="36">
        <f t="shared" si="16"/>
        <v>0</v>
      </c>
      <c r="K99" s="39" t="str">
        <f>Spelerslijst!$C$9</f>
        <v>speler 7</v>
      </c>
      <c r="L99" s="40"/>
      <c r="M99" s="40"/>
      <c r="N99" s="20" t="str">
        <f t="shared" si="17"/>
        <v/>
      </c>
      <c r="O99" s="40"/>
      <c r="P99" s="21">
        <f t="shared" si="18"/>
        <v>0</v>
      </c>
      <c r="S99" s="23"/>
      <c r="T99" s="23"/>
      <c r="U99" s="23"/>
      <c r="V99" s="23"/>
      <c r="W99" s="23"/>
      <c r="X99" s="23"/>
      <c r="Y99" s="23"/>
      <c r="Z99" s="23"/>
    </row>
    <row r="100" spans="1:26" x14ac:dyDescent="0.25">
      <c r="A100" s="36">
        <v>88</v>
      </c>
      <c r="B100" s="37"/>
      <c r="C100" s="66"/>
      <c r="D100" s="38">
        <v>89</v>
      </c>
      <c r="E100" s="39" t="str">
        <f>Spelerslijst!$C$6</f>
        <v>speler 4</v>
      </c>
      <c r="F100" s="40"/>
      <c r="G100" s="40"/>
      <c r="H100" s="20" t="str">
        <f t="shared" si="15"/>
        <v/>
      </c>
      <c r="I100" s="40"/>
      <c r="J100" s="36">
        <f t="shared" si="16"/>
        <v>0</v>
      </c>
      <c r="K100" s="39" t="str">
        <f>Spelerslijst!$C$7</f>
        <v>speler 5</v>
      </c>
      <c r="L100" s="40"/>
      <c r="M100" s="40"/>
      <c r="N100" s="20" t="str">
        <f t="shared" si="17"/>
        <v/>
      </c>
      <c r="O100" s="40"/>
      <c r="P100" s="21">
        <f t="shared" si="18"/>
        <v>0</v>
      </c>
      <c r="S100" s="23"/>
      <c r="T100" s="23"/>
      <c r="U100" s="23"/>
      <c r="V100" s="23"/>
      <c r="W100" s="23"/>
      <c r="X100" s="23"/>
      <c r="Y100" s="23"/>
      <c r="Z100" s="23"/>
    </row>
    <row r="101" spans="1:26" x14ac:dyDescent="0.25">
      <c r="A101" s="36">
        <v>90</v>
      </c>
      <c r="B101" s="37"/>
      <c r="C101" s="66"/>
      <c r="D101" s="38">
        <v>91</v>
      </c>
      <c r="E101" s="39" t="str">
        <f>Spelerslijst!$C$8</f>
        <v>speler 6</v>
      </c>
      <c r="F101" s="40"/>
      <c r="G101" s="40"/>
      <c r="H101" s="20" t="str">
        <f t="shared" si="15"/>
        <v/>
      </c>
      <c r="I101" s="40"/>
      <c r="J101" s="36">
        <f t="shared" si="16"/>
        <v>0</v>
      </c>
      <c r="K101" s="39" t="str">
        <f>Spelerslijst!$C$6</f>
        <v>speler 4</v>
      </c>
      <c r="L101" s="40"/>
      <c r="M101" s="40"/>
      <c r="N101" s="20" t="str">
        <f t="shared" si="17"/>
        <v/>
      </c>
      <c r="O101" s="40"/>
      <c r="P101" s="21">
        <f t="shared" si="18"/>
        <v>0</v>
      </c>
      <c r="S101" s="23"/>
      <c r="T101" s="23"/>
      <c r="U101" s="23"/>
      <c r="V101" s="23"/>
      <c r="W101" s="23"/>
      <c r="X101" s="23"/>
      <c r="Y101" s="23"/>
      <c r="Z101" s="23"/>
    </row>
    <row r="102" spans="1:26" x14ac:dyDescent="0.25">
      <c r="A102" s="36">
        <v>92</v>
      </c>
      <c r="B102" s="37"/>
      <c r="C102" s="66"/>
      <c r="D102" s="38">
        <v>93</v>
      </c>
      <c r="E102" s="39" t="str">
        <f>Spelerslijst!$C$10</f>
        <v>speler 8</v>
      </c>
      <c r="F102" s="40"/>
      <c r="G102" s="40"/>
      <c r="H102" s="20" t="str">
        <f t="shared" si="15"/>
        <v/>
      </c>
      <c r="I102" s="40"/>
      <c r="J102" s="36">
        <f t="shared" ref="J102:J124" si="19">COUNTA(G102:G102)</f>
        <v>0</v>
      </c>
      <c r="K102" s="39" t="str">
        <f>Spelerslijst!$C$4</f>
        <v>speler 2</v>
      </c>
      <c r="L102" s="40"/>
      <c r="M102" s="40"/>
      <c r="N102" s="20" t="str">
        <f t="shared" si="17"/>
        <v/>
      </c>
      <c r="O102" s="40"/>
      <c r="P102" s="21">
        <f t="shared" si="18"/>
        <v>0</v>
      </c>
      <c r="S102" s="23"/>
      <c r="T102" s="23"/>
      <c r="U102" s="23"/>
      <c r="V102" s="23"/>
      <c r="W102" s="23"/>
      <c r="X102" s="23"/>
      <c r="Y102" s="23"/>
      <c r="Z102" s="23"/>
    </row>
    <row r="103" spans="1:26" x14ac:dyDescent="0.25">
      <c r="A103" s="36">
        <v>93</v>
      </c>
      <c r="B103" s="37"/>
      <c r="C103" s="66"/>
      <c r="D103" s="38">
        <v>94</v>
      </c>
      <c r="E103" s="39" t="str">
        <f>Spelerslijst!$C$11</f>
        <v>speler 9</v>
      </c>
      <c r="F103" s="40"/>
      <c r="G103" s="40"/>
      <c r="H103" s="20" t="str">
        <f t="shared" si="15"/>
        <v/>
      </c>
      <c r="I103" s="40"/>
      <c r="J103" s="36">
        <f t="shared" si="19"/>
        <v>0</v>
      </c>
      <c r="K103" s="39" t="str">
        <f>Spelerslijst!$C$3</f>
        <v>speler 1</v>
      </c>
      <c r="L103" s="40"/>
      <c r="M103" s="40"/>
      <c r="N103" s="20" t="str">
        <f t="shared" si="17"/>
        <v/>
      </c>
      <c r="O103" s="40"/>
      <c r="P103" s="21">
        <f t="shared" si="18"/>
        <v>0</v>
      </c>
      <c r="S103" s="23"/>
      <c r="T103" s="23"/>
      <c r="U103" s="23"/>
      <c r="V103" s="23"/>
      <c r="W103" s="23"/>
      <c r="X103" s="23"/>
      <c r="Y103" s="23"/>
      <c r="Z103" s="23"/>
    </row>
    <row r="104" spans="1:26" x14ac:dyDescent="0.25">
      <c r="A104" s="36">
        <v>94</v>
      </c>
      <c r="B104" s="37"/>
      <c r="C104" s="66"/>
      <c r="D104" s="38">
        <v>95</v>
      </c>
      <c r="E104" s="39" t="str">
        <f>Spelerslijst!$C$12</f>
        <v>speler 10</v>
      </c>
      <c r="F104" s="40"/>
      <c r="G104" s="40"/>
      <c r="H104" s="20" t="str">
        <f t="shared" si="15"/>
        <v/>
      </c>
      <c r="I104" s="40"/>
      <c r="J104" s="36">
        <f t="shared" si="19"/>
        <v>0</v>
      </c>
      <c r="K104" s="39" t="str">
        <f>Spelerslijst!$C$23</f>
        <v>speler 21</v>
      </c>
      <c r="L104" s="40"/>
      <c r="M104" s="40"/>
      <c r="N104" s="20" t="str">
        <f t="shared" si="17"/>
        <v/>
      </c>
      <c r="O104" s="40"/>
      <c r="P104" s="21">
        <f t="shared" si="18"/>
        <v>0</v>
      </c>
      <c r="S104" s="23"/>
      <c r="T104" s="23"/>
      <c r="U104" s="23"/>
      <c r="V104" s="23"/>
      <c r="W104" s="23"/>
      <c r="X104" s="23"/>
      <c r="Y104" s="23"/>
      <c r="Z104" s="23"/>
    </row>
    <row r="105" spans="1:26" x14ac:dyDescent="0.25">
      <c r="A105" s="36">
        <v>95</v>
      </c>
      <c r="B105" s="37"/>
      <c r="C105" s="66"/>
      <c r="D105" s="38">
        <v>96</v>
      </c>
      <c r="E105" s="39" t="str">
        <f>Spelerslijst!$C$13</f>
        <v>speler 11</v>
      </c>
      <c r="F105" s="40"/>
      <c r="G105" s="40"/>
      <c r="H105" s="20" t="str">
        <f t="shared" si="15"/>
        <v/>
      </c>
      <c r="I105" s="40"/>
      <c r="J105" s="36">
        <f t="shared" si="19"/>
        <v>0</v>
      </c>
      <c r="K105" s="39" t="str">
        <f>Spelerslijst!$C$22</f>
        <v>speler 20</v>
      </c>
      <c r="L105" s="40"/>
      <c r="M105" s="40"/>
      <c r="N105" s="20" t="str">
        <f t="shared" si="17"/>
        <v/>
      </c>
      <c r="O105" s="40"/>
      <c r="P105" s="21">
        <f t="shared" si="18"/>
        <v>0</v>
      </c>
      <c r="S105" s="23"/>
      <c r="T105" s="23"/>
      <c r="U105" s="23"/>
      <c r="V105" s="23"/>
      <c r="W105" s="23"/>
      <c r="X105" s="23"/>
      <c r="Y105" s="23"/>
      <c r="Z105" s="23"/>
    </row>
    <row r="106" spans="1:26" x14ac:dyDescent="0.25">
      <c r="A106" s="36">
        <v>96</v>
      </c>
      <c r="B106" s="37"/>
      <c r="C106" s="66"/>
      <c r="D106" s="38">
        <v>97</v>
      </c>
      <c r="E106" s="39" t="str">
        <f>Spelerslijst!$C$14</f>
        <v>speler 12</v>
      </c>
      <c r="F106" s="40"/>
      <c r="G106" s="40"/>
      <c r="H106" s="20" t="str">
        <f t="shared" si="15"/>
        <v/>
      </c>
      <c r="I106" s="40"/>
      <c r="J106" s="36">
        <f t="shared" si="19"/>
        <v>0</v>
      </c>
      <c r="K106" s="39" t="str">
        <f>Spelerslijst!$C$21</f>
        <v>speler 19</v>
      </c>
      <c r="L106" s="40"/>
      <c r="M106" s="40"/>
      <c r="N106" s="20" t="str">
        <f t="shared" si="17"/>
        <v/>
      </c>
      <c r="O106" s="40"/>
      <c r="P106" s="21">
        <f t="shared" si="18"/>
        <v>0</v>
      </c>
      <c r="S106" s="23"/>
      <c r="T106" s="23"/>
      <c r="U106" s="23"/>
      <c r="V106" s="23"/>
      <c r="W106" s="23"/>
      <c r="X106" s="23"/>
      <c r="Y106" s="23"/>
      <c r="Z106" s="23"/>
    </row>
    <row r="107" spans="1:26" x14ac:dyDescent="0.25">
      <c r="A107" s="36">
        <v>97</v>
      </c>
      <c r="B107" s="37"/>
      <c r="C107" s="66"/>
      <c r="D107" s="38">
        <v>98</v>
      </c>
      <c r="E107" s="39" t="str">
        <f>Spelerslijst!$C$15</f>
        <v>speler 13</v>
      </c>
      <c r="F107" s="40"/>
      <c r="G107" s="40"/>
      <c r="H107" s="20" t="str">
        <f t="shared" si="15"/>
        <v/>
      </c>
      <c r="I107" s="40"/>
      <c r="J107" s="36">
        <f t="shared" si="19"/>
        <v>0</v>
      </c>
      <c r="K107" s="39" t="str">
        <f>Spelerslijst!$C$20</f>
        <v>speler 18</v>
      </c>
      <c r="L107" s="40"/>
      <c r="M107" s="40"/>
      <c r="N107" s="20" t="str">
        <f t="shared" si="17"/>
        <v/>
      </c>
      <c r="O107" s="40"/>
      <c r="P107" s="21">
        <f t="shared" si="18"/>
        <v>0</v>
      </c>
      <c r="S107" s="23"/>
      <c r="T107" s="23"/>
      <c r="U107" s="23"/>
      <c r="V107" s="23"/>
      <c r="W107" s="23"/>
      <c r="X107" s="23"/>
      <c r="Y107" s="23"/>
      <c r="Z107" s="23"/>
    </row>
    <row r="108" spans="1:26" x14ac:dyDescent="0.25">
      <c r="A108" s="36">
        <v>98</v>
      </c>
      <c r="B108" s="37"/>
      <c r="C108" s="66"/>
      <c r="D108" s="38">
        <v>99</v>
      </c>
      <c r="E108" s="39" t="str">
        <f>Spelerslijst!$C$16</f>
        <v>speler 14</v>
      </c>
      <c r="F108" s="40"/>
      <c r="G108" s="40"/>
      <c r="H108" s="20" t="str">
        <f t="shared" si="15"/>
        <v/>
      </c>
      <c r="I108" s="40"/>
      <c r="J108" s="36">
        <f t="shared" si="19"/>
        <v>0</v>
      </c>
      <c r="K108" s="39" t="str">
        <f>Spelerslijst!$C$19</f>
        <v>speler 17</v>
      </c>
      <c r="L108" s="40"/>
      <c r="M108" s="40"/>
      <c r="N108" s="20" t="str">
        <f t="shared" si="17"/>
        <v/>
      </c>
      <c r="O108" s="40"/>
      <c r="P108" s="21">
        <f t="shared" si="18"/>
        <v>0</v>
      </c>
      <c r="S108" s="23"/>
      <c r="T108" s="23"/>
      <c r="U108" s="23"/>
      <c r="V108" s="23"/>
      <c r="W108" s="23"/>
      <c r="X108" s="23"/>
      <c r="Y108" s="23"/>
      <c r="Z108" s="23"/>
    </row>
    <row r="109" spans="1:26" x14ac:dyDescent="0.25">
      <c r="A109" s="36">
        <v>101</v>
      </c>
      <c r="B109" s="37"/>
      <c r="C109" s="66"/>
      <c r="D109" s="38">
        <v>102</v>
      </c>
      <c r="E109" s="39" t="str">
        <f>Spelerslijst!$C$19</f>
        <v>speler 17</v>
      </c>
      <c r="F109" s="40"/>
      <c r="G109" s="40"/>
      <c r="H109" s="20" t="str">
        <f t="shared" si="15"/>
        <v/>
      </c>
      <c r="I109" s="40"/>
      <c r="J109" s="36">
        <f t="shared" si="19"/>
        <v>0</v>
      </c>
      <c r="K109" s="39" t="str">
        <f>Spelerslijst!$C$17</f>
        <v>speler 15</v>
      </c>
      <c r="L109" s="40"/>
      <c r="M109" s="40"/>
      <c r="N109" s="20" t="str">
        <f t="shared" si="17"/>
        <v/>
      </c>
      <c r="O109" s="40"/>
      <c r="P109" s="21">
        <f t="shared" si="18"/>
        <v>0</v>
      </c>
      <c r="S109" s="23"/>
      <c r="T109" s="23"/>
      <c r="U109" s="23"/>
      <c r="V109" s="23"/>
      <c r="W109" s="23"/>
      <c r="X109" s="23"/>
      <c r="Y109" s="23"/>
      <c r="Z109" s="23"/>
    </row>
    <row r="110" spans="1:26" x14ac:dyDescent="0.25">
      <c r="A110" s="36">
        <v>102</v>
      </c>
      <c r="B110" s="37"/>
      <c r="C110" s="66"/>
      <c r="D110" s="38">
        <v>103</v>
      </c>
      <c r="E110" s="39" t="str">
        <f>Spelerslijst!$C$20</f>
        <v>speler 18</v>
      </c>
      <c r="F110" s="40"/>
      <c r="G110" s="40"/>
      <c r="H110" s="20" t="str">
        <f t="shared" si="15"/>
        <v/>
      </c>
      <c r="I110" s="40"/>
      <c r="J110" s="36">
        <f t="shared" si="19"/>
        <v>0</v>
      </c>
      <c r="K110" s="39" t="str">
        <f>Spelerslijst!$C$16</f>
        <v>speler 14</v>
      </c>
      <c r="L110" s="40"/>
      <c r="M110" s="40"/>
      <c r="N110" s="20" t="str">
        <f t="shared" si="17"/>
        <v/>
      </c>
      <c r="O110" s="40"/>
      <c r="P110" s="21">
        <f t="shared" si="18"/>
        <v>0</v>
      </c>
      <c r="S110" s="23"/>
      <c r="T110" s="23"/>
      <c r="U110" s="23"/>
      <c r="V110" s="23"/>
      <c r="W110" s="23"/>
      <c r="X110" s="23"/>
      <c r="Y110" s="23"/>
      <c r="Z110" s="23"/>
    </row>
    <row r="111" spans="1:26" x14ac:dyDescent="0.25">
      <c r="A111" s="36">
        <v>103</v>
      </c>
      <c r="B111" s="37"/>
      <c r="C111" s="66"/>
      <c r="D111" s="38">
        <v>104</v>
      </c>
      <c r="E111" s="39" t="str">
        <f>Spelerslijst!$C$21</f>
        <v>speler 19</v>
      </c>
      <c r="F111" s="40"/>
      <c r="G111" s="40"/>
      <c r="H111" s="20" t="str">
        <f t="shared" si="15"/>
        <v/>
      </c>
      <c r="I111" s="40"/>
      <c r="J111" s="36">
        <f t="shared" si="19"/>
        <v>0</v>
      </c>
      <c r="K111" s="39" t="str">
        <f>Spelerslijst!$C$15</f>
        <v>speler 13</v>
      </c>
      <c r="L111" s="40"/>
      <c r="M111" s="40"/>
      <c r="N111" s="20" t="str">
        <f t="shared" si="17"/>
        <v/>
      </c>
      <c r="O111" s="40"/>
      <c r="P111" s="21">
        <f t="shared" si="18"/>
        <v>0</v>
      </c>
      <c r="S111" s="23"/>
      <c r="T111" s="23"/>
      <c r="U111" s="23"/>
      <c r="V111" s="23"/>
      <c r="W111" s="23"/>
      <c r="X111" s="23"/>
      <c r="Y111" s="23"/>
      <c r="Z111" s="23"/>
    </row>
    <row r="112" spans="1:26" x14ac:dyDescent="0.25">
      <c r="A112" s="36">
        <v>104</v>
      </c>
      <c r="B112" s="37"/>
      <c r="C112" s="66"/>
      <c r="D112" s="38">
        <v>105</v>
      </c>
      <c r="E112" s="39" t="str">
        <f>Spelerslijst!$C$22</f>
        <v>speler 20</v>
      </c>
      <c r="F112" s="40"/>
      <c r="G112" s="40"/>
      <c r="H112" s="20" t="str">
        <f t="shared" si="15"/>
        <v/>
      </c>
      <c r="I112" s="40"/>
      <c r="J112" s="36">
        <f t="shared" si="19"/>
        <v>0</v>
      </c>
      <c r="K112" s="39" t="str">
        <f>Spelerslijst!$C$14</f>
        <v>speler 12</v>
      </c>
      <c r="L112" s="40"/>
      <c r="M112" s="40"/>
      <c r="N112" s="20" t="str">
        <f t="shared" si="17"/>
        <v/>
      </c>
      <c r="O112" s="40"/>
      <c r="P112" s="21">
        <f t="shared" si="18"/>
        <v>0</v>
      </c>
      <c r="S112" s="23"/>
      <c r="T112" s="23"/>
      <c r="U112" s="23"/>
      <c r="V112" s="23"/>
      <c r="W112" s="23"/>
      <c r="X112" s="23"/>
      <c r="Y112" s="23"/>
      <c r="Z112" s="23"/>
    </row>
    <row r="113" spans="1:26" x14ac:dyDescent="0.25">
      <c r="A113" s="36">
        <v>105</v>
      </c>
      <c r="B113" s="37"/>
      <c r="C113" s="66"/>
      <c r="D113" s="38">
        <v>106</v>
      </c>
      <c r="E113" s="39" t="str">
        <f>Spelerslijst!$C$23</f>
        <v>speler 21</v>
      </c>
      <c r="F113" s="40"/>
      <c r="G113" s="40"/>
      <c r="H113" s="20" t="str">
        <f t="shared" si="15"/>
        <v/>
      </c>
      <c r="I113" s="40"/>
      <c r="J113" s="36">
        <f t="shared" si="19"/>
        <v>0</v>
      </c>
      <c r="K113" s="39" t="str">
        <f>Spelerslijst!$C$13</f>
        <v>speler 11</v>
      </c>
      <c r="L113" s="40"/>
      <c r="M113" s="40"/>
      <c r="N113" s="20" t="str">
        <f t="shared" si="17"/>
        <v/>
      </c>
      <c r="O113" s="40"/>
      <c r="P113" s="21">
        <f t="shared" si="18"/>
        <v>0</v>
      </c>
      <c r="S113" s="23"/>
      <c r="T113" s="23"/>
      <c r="U113" s="23"/>
      <c r="V113" s="23"/>
      <c r="W113" s="23"/>
      <c r="X113" s="23"/>
      <c r="Y113" s="23"/>
      <c r="Z113" s="23"/>
    </row>
    <row r="114" spans="1:26" x14ac:dyDescent="0.25">
      <c r="A114" s="36">
        <v>106</v>
      </c>
      <c r="B114" s="37"/>
      <c r="C114" s="66"/>
      <c r="D114" s="38">
        <v>107</v>
      </c>
      <c r="E114" s="39" t="str">
        <f>Spelerslijst!$C$3</f>
        <v>speler 1</v>
      </c>
      <c r="F114" s="40"/>
      <c r="G114" s="40"/>
      <c r="H114" s="20" t="str">
        <f t="shared" si="15"/>
        <v/>
      </c>
      <c r="I114" s="40"/>
      <c r="J114" s="36">
        <f t="shared" si="19"/>
        <v>0</v>
      </c>
      <c r="K114" s="39" t="str">
        <f>Spelerslijst!$C$12</f>
        <v>speler 10</v>
      </c>
      <c r="L114" s="40"/>
      <c r="M114" s="40"/>
      <c r="N114" s="20" t="str">
        <f t="shared" si="17"/>
        <v/>
      </c>
      <c r="O114" s="40"/>
      <c r="P114" s="21">
        <f t="shared" si="18"/>
        <v>0</v>
      </c>
      <c r="S114" s="23"/>
      <c r="T114" s="23"/>
      <c r="U114" s="23"/>
      <c r="V114" s="23"/>
      <c r="W114" s="23"/>
      <c r="X114" s="23"/>
      <c r="Y114" s="23"/>
      <c r="Z114" s="23"/>
    </row>
    <row r="115" spans="1:26" x14ac:dyDescent="0.25">
      <c r="A115" s="36">
        <v>107</v>
      </c>
      <c r="B115" s="37"/>
      <c r="C115" s="72"/>
      <c r="D115" s="38">
        <v>108</v>
      </c>
      <c r="E115" s="39" t="str">
        <f>Spelerslijst!$C$4</f>
        <v>speler 2</v>
      </c>
      <c r="F115" s="40"/>
      <c r="G115" s="40"/>
      <c r="H115" s="20" t="str">
        <f t="shared" si="15"/>
        <v/>
      </c>
      <c r="I115" s="40"/>
      <c r="J115" s="36">
        <f t="shared" si="19"/>
        <v>0</v>
      </c>
      <c r="K115" s="39" t="str">
        <f>Spelerslijst!$C$11</f>
        <v>speler 9</v>
      </c>
      <c r="L115" s="40"/>
      <c r="M115" s="40"/>
      <c r="N115" s="20" t="str">
        <f t="shared" si="17"/>
        <v/>
      </c>
      <c r="O115" s="40"/>
      <c r="P115" s="21">
        <f t="shared" si="18"/>
        <v>0</v>
      </c>
      <c r="S115" s="23"/>
      <c r="T115" s="23"/>
      <c r="U115" s="23"/>
      <c r="V115" s="23"/>
      <c r="W115" s="23"/>
      <c r="X115" s="23"/>
      <c r="Y115" s="23"/>
      <c r="Z115" s="23"/>
    </row>
    <row r="116" spans="1:26" x14ac:dyDescent="0.25">
      <c r="A116" s="36">
        <v>109</v>
      </c>
      <c r="B116" s="37"/>
      <c r="C116" s="66"/>
      <c r="D116" s="38">
        <v>110</v>
      </c>
      <c r="E116" s="39" t="str">
        <f>Spelerslijst!$C$6</f>
        <v>speler 4</v>
      </c>
      <c r="F116" s="40"/>
      <c r="G116" s="40"/>
      <c r="H116" s="20" t="str">
        <f t="shared" si="15"/>
        <v/>
      </c>
      <c r="I116" s="40"/>
      <c r="J116" s="36">
        <f t="shared" si="19"/>
        <v>0</v>
      </c>
      <c r="K116" s="39" t="str">
        <f>Spelerslijst!$C$9</f>
        <v>speler 7</v>
      </c>
      <c r="L116" s="40"/>
      <c r="M116" s="40"/>
      <c r="N116" s="20" t="str">
        <f t="shared" si="17"/>
        <v/>
      </c>
      <c r="O116" s="40"/>
      <c r="P116" s="21">
        <f t="shared" si="18"/>
        <v>0</v>
      </c>
      <c r="S116" s="23"/>
      <c r="T116" s="23"/>
      <c r="U116" s="23"/>
      <c r="V116" s="23"/>
      <c r="W116" s="23"/>
      <c r="X116" s="23"/>
      <c r="Y116" s="23"/>
      <c r="Z116" s="23"/>
    </row>
    <row r="117" spans="1:26" x14ac:dyDescent="0.25">
      <c r="A117" s="36">
        <v>110</v>
      </c>
      <c r="B117" s="37"/>
      <c r="C117" s="66"/>
      <c r="D117" s="38">
        <v>111</v>
      </c>
      <c r="E117" s="39" t="str">
        <f>Spelerslijst!$C$7</f>
        <v>speler 5</v>
      </c>
      <c r="F117" s="40"/>
      <c r="G117" s="40"/>
      <c r="H117" s="20" t="str">
        <f t="shared" si="15"/>
        <v/>
      </c>
      <c r="I117" s="40"/>
      <c r="J117" s="36">
        <f t="shared" si="19"/>
        <v>0</v>
      </c>
      <c r="K117" s="39" t="str">
        <f>Spelerslijst!$C$8</f>
        <v>speler 6</v>
      </c>
      <c r="L117" s="40"/>
      <c r="M117" s="40"/>
      <c r="N117" s="20" t="str">
        <f t="shared" si="17"/>
        <v/>
      </c>
      <c r="O117" s="40"/>
      <c r="P117" s="21">
        <f t="shared" si="18"/>
        <v>0</v>
      </c>
      <c r="S117" s="23"/>
      <c r="T117" s="23"/>
      <c r="U117" s="23"/>
      <c r="V117" s="23"/>
      <c r="W117" s="23"/>
      <c r="X117" s="23"/>
      <c r="Y117" s="23"/>
      <c r="Z117" s="23"/>
    </row>
    <row r="118" spans="1:26" x14ac:dyDescent="0.25">
      <c r="A118" s="36">
        <v>112</v>
      </c>
      <c r="B118" s="37"/>
      <c r="C118" s="66"/>
      <c r="D118" s="38">
        <v>113</v>
      </c>
      <c r="E118" s="39" t="str">
        <f>Spelerslijst!$C$9</f>
        <v>speler 7</v>
      </c>
      <c r="F118" s="40"/>
      <c r="G118" s="40"/>
      <c r="H118" s="20" t="str">
        <f t="shared" si="15"/>
        <v/>
      </c>
      <c r="I118" s="40"/>
      <c r="J118" s="36">
        <f t="shared" si="19"/>
        <v>0</v>
      </c>
      <c r="K118" s="39" t="str">
        <f>Spelerslijst!$C$7</f>
        <v>speler 5</v>
      </c>
      <c r="L118" s="40"/>
      <c r="M118" s="40"/>
      <c r="N118" s="20" t="str">
        <f t="shared" si="17"/>
        <v/>
      </c>
      <c r="O118" s="40"/>
      <c r="P118" s="21">
        <f t="shared" si="18"/>
        <v>0</v>
      </c>
      <c r="S118" s="23"/>
      <c r="T118" s="23"/>
      <c r="U118" s="23"/>
      <c r="V118" s="23"/>
      <c r="W118" s="23"/>
      <c r="X118" s="23"/>
      <c r="Y118" s="23"/>
      <c r="Z118" s="23"/>
    </row>
    <row r="119" spans="1:26" x14ac:dyDescent="0.25">
      <c r="A119" s="36">
        <v>113</v>
      </c>
      <c r="B119" s="37"/>
      <c r="C119" s="66"/>
      <c r="D119" s="38">
        <v>114</v>
      </c>
      <c r="E119" s="39" t="str">
        <f>Spelerslijst!$C$10</f>
        <v>speler 8</v>
      </c>
      <c r="F119" s="40"/>
      <c r="G119" s="40"/>
      <c r="H119" s="20" t="str">
        <f t="shared" si="15"/>
        <v/>
      </c>
      <c r="I119" s="40"/>
      <c r="J119" s="36">
        <f t="shared" si="19"/>
        <v>0</v>
      </c>
      <c r="K119" s="39" t="str">
        <f>Spelerslijst!$C$6</f>
        <v>speler 4</v>
      </c>
      <c r="L119" s="40"/>
      <c r="M119" s="40"/>
      <c r="N119" s="20" t="str">
        <f t="shared" si="17"/>
        <v/>
      </c>
      <c r="O119" s="40"/>
      <c r="P119" s="21">
        <f t="shared" si="18"/>
        <v>0</v>
      </c>
      <c r="S119" s="23"/>
      <c r="T119" s="23"/>
      <c r="U119" s="23"/>
      <c r="V119" s="23"/>
      <c r="W119" s="23"/>
      <c r="X119" s="23"/>
      <c r="Y119" s="23"/>
      <c r="Z119" s="23"/>
    </row>
    <row r="120" spans="1:26" x14ac:dyDescent="0.25">
      <c r="A120" s="36">
        <v>115</v>
      </c>
      <c r="B120" s="37"/>
      <c r="C120" s="66"/>
      <c r="D120" s="38">
        <v>116</v>
      </c>
      <c r="E120" s="39" t="str">
        <f>Spelerslijst!$C$12</f>
        <v>speler 10</v>
      </c>
      <c r="F120" s="40"/>
      <c r="G120" s="40"/>
      <c r="H120" s="20" t="str">
        <f t="shared" si="15"/>
        <v/>
      </c>
      <c r="I120" s="40"/>
      <c r="J120" s="36">
        <f t="shared" si="19"/>
        <v>0</v>
      </c>
      <c r="K120" s="39" t="str">
        <f>Spelerslijst!$C$4</f>
        <v>speler 2</v>
      </c>
      <c r="L120" s="40"/>
      <c r="M120" s="40"/>
      <c r="N120" s="20" t="str">
        <f t="shared" si="17"/>
        <v/>
      </c>
      <c r="O120" s="40"/>
      <c r="P120" s="21">
        <f t="shared" si="18"/>
        <v>0</v>
      </c>
      <c r="S120" s="23"/>
      <c r="T120" s="23"/>
      <c r="U120" s="23"/>
      <c r="V120" s="23"/>
      <c r="W120" s="23"/>
      <c r="X120" s="23"/>
      <c r="Y120" s="23"/>
      <c r="Z120" s="23"/>
    </row>
    <row r="121" spans="1:26" x14ac:dyDescent="0.25">
      <c r="A121" s="36">
        <v>116</v>
      </c>
      <c r="B121" s="37"/>
      <c r="C121" s="66"/>
      <c r="D121" s="38">
        <v>117</v>
      </c>
      <c r="E121" s="39" t="str">
        <f>Spelerslijst!$C$13</f>
        <v>speler 11</v>
      </c>
      <c r="F121" s="40"/>
      <c r="G121" s="40"/>
      <c r="H121" s="20" t="str">
        <f t="shared" si="15"/>
        <v/>
      </c>
      <c r="I121" s="40"/>
      <c r="J121" s="36">
        <f t="shared" si="19"/>
        <v>0</v>
      </c>
      <c r="K121" s="39" t="str">
        <f>Spelerslijst!$C$3</f>
        <v>speler 1</v>
      </c>
      <c r="L121" s="40"/>
      <c r="M121" s="40"/>
      <c r="N121" s="20" t="str">
        <f t="shared" si="17"/>
        <v/>
      </c>
      <c r="O121" s="40"/>
      <c r="P121" s="21">
        <f t="shared" si="18"/>
        <v>0</v>
      </c>
      <c r="S121" s="23"/>
      <c r="T121" s="23"/>
      <c r="U121" s="23"/>
      <c r="V121" s="23"/>
      <c r="W121" s="23"/>
      <c r="X121" s="23"/>
      <c r="Y121" s="23"/>
      <c r="Z121" s="23"/>
    </row>
    <row r="122" spans="1:26" x14ac:dyDescent="0.25">
      <c r="A122" s="36">
        <v>117</v>
      </c>
      <c r="B122" s="37"/>
      <c r="C122" s="66"/>
      <c r="D122" s="38">
        <v>118</v>
      </c>
      <c r="E122" s="39" t="str">
        <f>Spelerslijst!$C$14</f>
        <v>speler 12</v>
      </c>
      <c r="F122" s="40"/>
      <c r="G122" s="40"/>
      <c r="H122" s="20" t="str">
        <f t="shared" si="15"/>
        <v/>
      </c>
      <c r="I122" s="40"/>
      <c r="J122" s="36">
        <f t="shared" si="19"/>
        <v>0</v>
      </c>
      <c r="K122" s="39" t="str">
        <f>Spelerslijst!$C$23</f>
        <v>speler 21</v>
      </c>
      <c r="L122" s="40"/>
      <c r="M122" s="40"/>
      <c r="N122" s="20" t="str">
        <f t="shared" si="17"/>
        <v/>
      </c>
      <c r="O122" s="40"/>
      <c r="P122" s="21">
        <f t="shared" si="18"/>
        <v>0</v>
      </c>
      <c r="S122" s="23"/>
      <c r="T122" s="23"/>
      <c r="U122" s="23"/>
      <c r="V122" s="23"/>
      <c r="W122" s="23"/>
      <c r="X122" s="23"/>
      <c r="Y122" s="23"/>
      <c r="Z122" s="23"/>
    </row>
    <row r="123" spans="1:26" x14ac:dyDescent="0.25">
      <c r="A123" s="36">
        <v>118</v>
      </c>
      <c r="B123" s="37"/>
      <c r="C123" s="66"/>
      <c r="D123" s="38">
        <v>119</v>
      </c>
      <c r="E123" s="39" t="str">
        <f>Spelerslijst!$C$15</f>
        <v>speler 13</v>
      </c>
      <c r="F123" s="40"/>
      <c r="G123" s="40"/>
      <c r="H123" s="20" t="str">
        <f t="shared" si="15"/>
        <v/>
      </c>
      <c r="I123" s="40"/>
      <c r="J123" s="36">
        <f t="shared" si="19"/>
        <v>0</v>
      </c>
      <c r="K123" s="39" t="str">
        <f>Spelerslijst!$C$22</f>
        <v>speler 20</v>
      </c>
      <c r="L123" s="40"/>
      <c r="M123" s="40"/>
      <c r="N123" s="20" t="str">
        <f t="shared" si="17"/>
        <v/>
      </c>
      <c r="O123" s="40"/>
      <c r="P123" s="21">
        <f t="shared" si="18"/>
        <v>0</v>
      </c>
      <c r="S123" s="23"/>
      <c r="T123" s="23"/>
      <c r="U123" s="23"/>
      <c r="V123" s="23"/>
      <c r="W123" s="23"/>
      <c r="X123" s="23"/>
      <c r="Y123" s="23"/>
      <c r="Z123" s="23"/>
    </row>
    <row r="124" spans="1:26" x14ac:dyDescent="0.25">
      <c r="A124" s="36">
        <v>119</v>
      </c>
      <c r="B124" s="37"/>
      <c r="C124" s="66"/>
      <c r="D124" s="38">
        <v>120</v>
      </c>
      <c r="E124" s="39" t="str">
        <f>Spelerslijst!$C$16</f>
        <v>speler 14</v>
      </c>
      <c r="F124" s="40"/>
      <c r="G124" s="40"/>
      <c r="H124" s="20" t="str">
        <f t="shared" si="15"/>
        <v/>
      </c>
      <c r="I124" s="40"/>
      <c r="J124" s="36">
        <f t="shared" si="19"/>
        <v>0</v>
      </c>
      <c r="K124" s="39" t="str">
        <f>Spelerslijst!$C$21</f>
        <v>speler 19</v>
      </c>
      <c r="L124" s="40"/>
      <c r="M124" s="40"/>
      <c r="N124" s="20" t="str">
        <f t="shared" si="17"/>
        <v/>
      </c>
      <c r="O124" s="40"/>
      <c r="P124" s="21">
        <f t="shared" si="18"/>
        <v>0</v>
      </c>
      <c r="S124" s="23"/>
      <c r="T124" s="23"/>
      <c r="U124" s="23"/>
      <c r="V124" s="23"/>
      <c r="W124" s="23"/>
      <c r="X124" s="23"/>
      <c r="Y124" s="23"/>
      <c r="Z124" s="23"/>
    </row>
    <row r="125" spans="1:26" x14ac:dyDescent="0.25">
      <c r="A125" s="36">
        <v>120</v>
      </c>
      <c r="B125" s="37"/>
      <c r="C125" s="66"/>
      <c r="D125" s="38">
        <v>121</v>
      </c>
      <c r="E125" s="39" t="str">
        <f>Spelerslijst!$C$17</f>
        <v>speler 15</v>
      </c>
      <c r="F125" s="40"/>
      <c r="G125" s="40"/>
      <c r="H125" s="20" t="str">
        <f t="shared" si="15"/>
        <v/>
      </c>
      <c r="I125" s="40"/>
      <c r="J125" s="36">
        <f>COUNTA(G195:G195)</f>
        <v>0</v>
      </c>
      <c r="K125" s="39" t="str">
        <f>Spelerslijst!$C$20</f>
        <v>speler 18</v>
      </c>
      <c r="L125" s="40"/>
      <c r="M125" s="40"/>
      <c r="N125" s="20" t="str">
        <f t="shared" si="17"/>
        <v/>
      </c>
      <c r="O125" s="40"/>
      <c r="P125" s="21">
        <f>COUNTA(M195:M195)</f>
        <v>0</v>
      </c>
      <c r="S125" s="23"/>
      <c r="T125" s="23"/>
      <c r="U125" s="23"/>
      <c r="V125" s="23"/>
      <c r="W125" s="23"/>
      <c r="X125" s="23"/>
      <c r="Y125" s="23"/>
      <c r="Z125" s="23"/>
    </row>
    <row r="126" spans="1:26" x14ac:dyDescent="0.25">
      <c r="A126" s="36">
        <v>121</v>
      </c>
      <c r="B126" s="37"/>
      <c r="C126" s="66"/>
      <c r="D126" s="38">
        <v>122</v>
      </c>
      <c r="E126" s="39" t="str">
        <f>Spelerslijst!$C$18</f>
        <v>speler 16</v>
      </c>
      <c r="F126" s="40"/>
      <c r="G126" s="40"/>
      <c r="H126" s="20" t="str">
        <f t="shared" si="15"/>
        <v/>
      </c>
      <c r="I126" s="40"/>
      <c r="J126" s="36">
        <f t="shared" ref="J126:J157" si="20">COUNTA(G126:G126)</f>
        <v>0</v>
      </c>
      <c r="K126" s="39" t="str">
        <f>Spelerslijst!$C$19</f>
        <v>speler 17</v>
      </c>
      <c r="L126" s="40"/>
      <c r="M126" s="40"/>
      <c r="N126" s="20" t="str">
        <f t="shared" si="17"/>
        <v/>
      </c>
      <c r="O126" s="40"/>
      <c r="P126" s="21">
        <f t="shared" ref="P126:P151" si="21">COUNTA(M126:M126)</f>
        <v>0</v>
      </c>
      <c r="S126" s="23"/>
      <c r="T126" s="23"/>
      <c r="U126" s="23"/>
      <c r="V126" s="23"/>
      <c r="W126" s="23"/>
      <c r="X126" s="23"/>
      <c r="Y126" s="23"/>
      <c r="Z126" s="23"/>
    </row>
    <row r="127" spans="1:26" x14ac:dyDescent="0.25">
      <c r="A127" s="36">
        <v>123</v>
      </c>
      <c r="B127" s="37"/>
      <c r="C127" s="66"/>
      <c r="D127" s="38">
        <v>124</v>
      </c>
      <c r="E127" s="39" t="str">
        <f>Spelerslijst!$C$20</f>
        <v>speler 18</v>
      </c>
      <c r="F127" s="40"/>
      <c r="G127" s="40"/>
      <c r="H127" s="20" t="str">
        <f t="shared" si="15"/>
        <v/>
      </c>
      <c r="I127" s="40"/>
      <c r="J127" s="36">
        <f t="shared" si="20"/>
        <v>0</v>
      </c>
      <c r="K127" s="39" t="str">
        <f>Spelerslijst!$C$18</f>
        <v>speler 16</v>
      </c>
      <c r="L127" s="40"/>
      <c r="M127" s="40"/>
      <c r="N127" s="20" t="str">
        <f t="shared" si="17"/>
        <v/>
      </c>
      <c r="O127" s="40"/>
      <c r="P127" s="21">
        <f t="shared" si="21"/>
        <v>0</v>
      </c>
      <c r="S127" s="23"/>
      <c r="T127" s="23"/>
      <c r="U127" s="23"/>
      <c r="V127" s="23"/>
      <c r="W127" s="23"/>
      <c r="X127" s="23"/>
      <c r="Y127" s="23"/>
      <c r="Z127" s="23"/>
    </row>
    <row r="128" spans="1:26" x14ac:dyDescent="0.25">
      <c r="A128" s="36">
        <v>124</v>
      </c>
      <c r="B128" s="37"/>
      <c r="C128" s="66"/>
      <c r="D128" s="38">
        <v>195</v>
      </c>
      <c r="E128" s="39" t="str">
        <f>Spelerslijst!$C$21</f>
        <v>speler 19</v>
      </c>
      <c r="F128" s="40"/>
      <c r="G128" s="40"/>
      <c r="H128" s="20" t="str">
        <f t="shared" si="15"/>
        <v/>
      </c>
      <c r="I128" s="40"/>
      <c r="J128" s="36">
        <f t="shared" si="20"/>
        <v>0</v>
      </c>
      <c r="K128" s="39" t="str">
        <f>Spelerslijst!$C$17</f>
        <v>speler 15</v>
      </c>
      <c r="L128" s="40"/>
      <c r="M128" s="40"/>
      <c r="N128" s="20" t="str">
        <f t="shared" si="17"/>
        <v/>
      </c>
      <c r="O128" s="40"/>
      <c r="P128" s="21">
        <f t="shared" si="21"/>
        <v>0</v>
      </c>
      <c r="S128" s="23"/>
      <c r="T128" s="23"/>
      <c r="U128" s="23"/>
      <c r="V128" s="23"/>
      <c r="W128" s="23"/>
      <c r="X128" s="23"/>
      <c r="Y128" s="23"/>
      <c r="Z128" s="23"/>
    </row>
    <row r="129" spans="1:26" x14ac:dyDescent="0.25">
      <c r="A129" s="36">
        <v>125</v>
      </c>
      <c r="B129" s="37"/>
      <c r="C129" s="66"/>
      <c r="D129" s="38">
        <v>126</v>
      </c>
      <c r="E129" s="39" t="str">
        <f>Spelerslijst!$C$22</f>
        <v>speler 20</v>
      </c>
      <c r="F129" s="40"/>
      <c r="G129" s="40"/>
      <c r="H129" s="20" t="str">
        <f t="shared" si="15"/>
        <v/>
      </c>
      <c r="I129" s="40"/>
      <c r="J129" s="36">
        <f t="shared" si="20"/>
        <v>0</v>
      </c>
      <c r="K129" s="39" t="str">
        <f>Spelerslijst!$C$16</f>
        <v>speler 14</v>
      </c>
      <c r="L129" s="40"/>
      <c r="M129" s="40"/>
      <c r="N129" s="20" t="str">
        <f t="shared" si="17"/>
        <v/>
      </c>
      <c r="O129" s="40"/>
      <c r="P129" s="21">
        <f t="shared" si="21"/>
        <v>0</v>
      </c>
      <c r="S129" s="23"/>
      <c r="T129" s="23"/>
      <c r="U129" s="23"/>
      <c r="V129" s="23"/>
      <c r="W129" s="23"/>
      <c r="X129" s="23"/>
      <c r="Y129" s="23"/>
      <c r="Z129" s="23"/>
    </row>
    <row r="130" spans="1:26" x14ac:dyDescent="0.25">
      <c r="A130" s="36">
        <v>126</v>
      </c>
      <c r="B130" s="37"/>
      <c r="C130" s="66"/>
      <c r="D130" s="38">
        <v>127</v>
      </c>
      <c r="E130" s="39" t="str">
        <f>Spelerslijst!$C$23</f>
        <v>speler 21</v>
      </c>
      <c r="F130" s="40"/>
      <c r="G130" s="40"/>
      <c r="H130" s="20" t="str">
        <f t="shared" si="15"/>
        <v/>
      </c>
      <c r="I130" s="40"/>
      <c r="J130" s="36">
        <f t="shared" si="20"/>
        <v>0</v>
      </c>
      <c r="K130" s="39" t="str">
        <f>Spelerslijst!$C$15</f>
        <v>speler 13</v>
      </c>
      <c r="L130" s="40"/>
      <c r="M130" s="40"/>
      <c r="N130" s="20" t="str">
        <f t="shared" si="17"/>
        <v/>
      </c>
      <c r="O130" s="40"/>
      <c r="P130" s="21">
        <f t="shared" si="21"/>
        <v>0</v>
      </c>
      <c r="S130" s="23"/>
      <c r="T130" s="23"/>
      <c r="U130" s="23"/>
      <c r="V130" s="23"/>
      <c r="W130" s="23"/>
      <c r="X130" s="23"/>
      <c r="Y130" s="23"/>
      <c r="Z130" s="23"/>
    </row>
    <row r="131" spans="1:26" x14ac:dyDescent="0.25">
      <c r="A131" s="36">
        <v>127</v>
      </c>
      <c r="B131" s="37"/>
      <c r="C131" s="66"/>
      <c r="D131" s="38">
        <v>128</v>
      </c>
      <c r="E131" s="39" t="str">
        <f>Spelerslijst!$C$3</f>
        <v>speler 1</v>
      </c>
      <c r="F131" s="40"/>
      <c r="G131" s="40"/>
      <c r="H131" s="20" t="str">
        <f t="shared" si="15"/>
        <v/>
      </c>
      <c r="I131" s="40"/>
      <c r="J131" s="36">
        <f t="shared" si="20"/>
        <v>0</v>
      </c>
      <c r="K131" s="39" t="str">
        <f>Spelerslijst!$C$14</f>
        <v>speler 12</v>
      </c>
      <c r="L131" s="40"/>
      <c r="M131" s="40"/>
      <c r="N131" s="20" t="str">
        <f t="shared" si="17"/>
        <v/>
      </c>
      <c r="O131" s="40"/>
      <c r="P131" s="21">
        <f t="shared" si="21"/>
        <v>0</v>
      </c>
      <c r="S131" s="23"/>
      <c r="T131" s="23"/>
      <c r="U131" s="23"/>
      <c r="V131" s="23"/>
      <c r="W131" s="23"/>
      <c r="X131" s="23"/>
      <c r="Y131" s="23"/>
      <c r="Z131" s="23"/>
    </row>
    <row r="132" spans="1:26" x14ac:dyDescent="0.25">
      <c r="A132" s="36">
        <v>128</v>
      </c>
      <c r="B132" s="37"/>
      <c r="C132" s="66"/>
      <c r="D132" s="38">
        <v>129</v>
      </c>
      <c r="E132" s="39" t="str">
        <f>Spelerslijst!$C$4</f>
        <v>speler 2</v>
      </c>
      <c r="F132" s="40"/>
      <c r="G132" s="40"/>
      <c r="H132" s="20" t="str">
        <f t="shared" si="15"/>
        <v/>
      </c>
      <c r="I132" s="40"/>
      <c r="J132" s="36">
        <f t="shared" si="20"/>
        <v>0</v>
      </c>
      <c r="K132" s="39" t="str">
        <f>Spelerslijst!$C$13</f>
        <v>speler 11</v>
      </c>
      <c r="L132" s="40"/>
      <c r="M132" s="40"/>
      <c r="N132" s="20" t="str">
        <f t="shared" si="17"/>
        <v/>
      </c>
      <c r="O132" s="40"/>
      <c r="P132" s="21">
        <f t="shared" si="21"/>
        <v>0</v>
      </c>
      <c r="S132" s="23"/>
      <c r="T132" s="23"/>
      <c r="U132" s="23"/>
      <c r="V132" s="23"/>
      <c r="W132" s="23"/>
      <c r="X132" s="23"/>
      <c r="Y132" s="23"/>
      <c r="Z132" s="23"/>
    </row>
    <row r="133" spans="1:26" x14ac:dyDescent="0.25">
      <c r="A133" s="36">
        <v>130</v>
      </c>
      <c r="B133" s="37"/>
      <c r="C133" s="66"/>
      <c r="D133" s="38">
        <v>131</v>
      </c>
      <c r="E133" s="39" t="str">
        <f>Spelerslijst!$C$6</f>
        <v>speler 4</v>
      </c>
      <c r="F133" s="40"/>
      <c r="G133" s="40"/>
      <c r="H133" s="20" t="str">
        <f t="shared" si="15"/>
        <v/>
      </c>
      <c r="I133" s="40"/>
      <c r="J133" s="36">
        <f t="shared" si="20"/>
        <v>0</v>
      </c>
      <c r="K133" s="39" t="str">
        <f>Spelerslijst!$C$11</f>
        <v>speler 9</v>
      </c>
      <c r="L133" s="40"/>
      <c r="M133" s="40"/>
      <c r="N133" s="20" t="str">
        <f t="shared" si="17"/>
        <v/>
      </c>
      <c r="O133" s="40"/>
      <c r="P133" s="21">
        <f t="shared" si="21"/>
        <v>0</v>
      </c>
      <c r="S133" s="23"/>
      <c r="T133" s="23"/>
      <c r="U133" s="23"/>
      <c r="V133" s="23"/>
      <c r="W133" s="23"/>
      <c r="X133" s="23"/>
      <c r="Y133" s="23"/>
    </row>
    <row r="134" spans="1:26" x14ac:dyDescent="0.25">
      <c r="A134" s="36">
        <v>131</v>
      </c>
      <c r="B134" s="37"/>
      <c r="C134" s="66"/>
      <c r="D134" s="38">
        <v>132</v>
      </c>
      <c r="E134" s="39" t="str">
        <f>Spelerslijst!$C$7</f>
        <v>speler 5</v>
      </c>
      <c r="F134" s="40"/>
      <c r="G134" s="40"/>
      <c r="H134" s="20" t="str">
        <f t="shared" ref="H134:H197" si="22">IF(G134="","",F134/G134)</f>
        <v/>
      </c>
      <c r="I134" s="40"/>
      <c r="J134" s="36">
        <f t="shared" si="20"/>
        <v>0</v>
      </c>
      <c r="K134" s="39" t="str">
        <f>Spelerslijst!$C$10</f>
        <v>speler 8</v>
      </c>
      <c r="L134" s="40"/>
      <c r="M134" s="40"/>
      <c r="N134" s="20" t="str">
        <f t="shared" ref="N134:N197" si="23">IF(M134="","",L134/M134)</f>
        <v/>
      </c>
      <c r="O134" s="40"/>
      <c r="P134" s="21">
        <f t="shared" si="21"/>
        <v>0</v>
      </c>
      <c r="S134" s="23"/>
      <c r="T134" s="23"/>
      <c r="U134" s="23"/>
      <c r="V134" s="23"/>
      <c r="W134" s="23"/>
      <c r="X134" s="23"/>
      <c r="Y134" s="23"/>
    </row>
    <row r="135" spans="1:26" x14ac:dyDescent="0.25">
      <c r="A135" s="36">
        <v>132</v>
      </c>
      <c r="B135" s="37"/>
      <c r="C135" s="66"/>
      <c r="D135" s="38">
        <v>133</v>
      </c>
      <c r="E135" s="39" t="str">
        <f>Spelerslijst!$C$8</f>
        <v>speler 6</v>
      </c>
      <c r="F135" s="40"/>
      <c r="G135" s="40"/>
      <c r="H135" s="20" t="str">
        <f t="shared" si="22"/>
        <v/>
      </c>
      <c r="I135" s="40"/>
      <c r="J135" s="36">
        <f t="shared" si="20"/>
        <v>0</v>
      </c>
      <c r="K135" s="39" t="str">
        <f>Spelerslijst!$C$9</f>
        <v>speler 7</v>
      </c>
      <c r="L135" s="40"/>
      <c r="M135" s="40"/>
      <c r="N135" s="20" t="str">
        <f t="shared" si="23"/>
        <v/>
      </c>
      <c r="O135" s="40"/>
      <c r="P135" s="21">
        <f t="shared" si="21"/>
        <v>0</v>
      </c>
      <c r="S135" s="23"/>
    </row>
    <row r="136" spans="1:26" x14ac:dyDescent="0.25">
      <c r="A136" s="36">
        <v>134</v>
      </c>
      <c r="B136" s="37"/>
      <c r="C136" s="66"/>
      <c r="D136" s="38">
        <v>135</v>
      </c>
      <c r="E136" s="39" t="str">
        <f>Spelerslijst!$C$10</f>
        <v>speler 8</v>
      </c>
      <c r="F136" s="40"/>
      <c r="G136" s="40"/>
      <c r="H136" s="20" t="str">
        <f t="shared" si="22"/>
        <v/>
      </c>
      <c r="I136" s="40"/>
      <c r="J136" s="36">
        <f t="shared" si="20"/>
        <v>0</v>
      </c>
      <c r="K136" s="39" t="str">
        <f>Spelerslijst!$C$8</f>
        <v>speler 6</v>
      </c>
      <c r="L136" s="40"/>
      <c r="M136" s="40"/>
      <c r="N136" s="20" t="str">
        <f t="shared" si="23"/>
        <v/>
      </c>
      <c r="O136" s="40"/>
      <c r="P136" s="21">
        <f t="shared" si="21"/>
        <v>0</v>
      </c>
      <c r="S136" s="23"/>
    </row>
    <row r="137" spans="1:26" x14ac:dyDescent="0.25">
      <c r="A137" s="36">
        <v>135</v>
      </c>
      <c r="B137" s="37"/>
      <c r="C137" s="66"/>
      <c r="D137" s="38">
        <v>136</v>
      </c>
      <c r="E137" s="39" t="str">
        <f>Spelerslijst!$C$11</f>
        <v>speler 9</v>
      </c>
      <c r="F137" s="40"/>
      <c r="G137" s="40"/>
      <c r="H137" s="20" t="str">
        <f t="shared" si="22"/>
        <v/>
      </c>
      <c r="I137" s="40"/>
      <c r="J137" s="36">
        <f t="shared" si="20"/>
        <v>0</v>
      </c>
      <c r="K137" s="39" t="str">
        <f>Spelerslijst!$C$7</f>
        <v>speler 5</v>
      </c>
      <c r="L137" s="40"/>
      <c r="M137" s="40"/>
      <c r="N137" s="20" t="str">
        <f t="shared" si="23"/>
        <v/>
      </c>
      <c r="O137" s="40"/>
      <c r="P137" s="21">
        <f t="shared" si="21"/>
        <v>0</v>
      </c>
      <c r="S137" s="23"/>
    </row>
    <row r="138" spans="1:26" x14ac:dyDescent="0.25">
      <c r="A138" s="36">
        <v>138</v>
      </c>
      <c r="B138" s="37"/>
      <c r="C138" s="66"/>
      <c r="D138" s="38">
        <v>139</v>
      </c>
      <c r="E138" s="39" t="str">
        <f>Spelerslijst!$C$14</f>
        <v>speler 12</v>
      </c>
      <c r="F138" s="40"/>
      <c r="G138" s="40"/>
      <c r="H138" s="20" t="str">
        <f t="shared" si="22"/>
        <v/>
      </c>
      <c r="I138" s="40"/>
      <c r="J138" s="36">
        <f t="shared" si="20"/>
        <v>0</v>
      </c>
      <c r="K138" s="39" t="str">
        <f>Spelerslijst!$C$4</f>
        <v>speler 2</v>
      </c>
      <c r="L138" s="40"/>
      <c r="M138" s="40"/>
      <c r="N138" s="20" t="str">
        <f t="shared" si="23"/>
        <v/>
      </c>
      <c r="O138" s="40"/>
      <c r="P138" s="21">
        <f t="shared" si="21"/>
        <v>0</v>
      </c>
      <c r="S138" s="23"/>
    </row>
    <row r="139" spans="1:26" x14ac:dyDescent="0.25">
      <c r="A139" s="36">
        <v>139</v>
      </c>
      <c r="B139" s="37"/>
      <c r="C139" s="66"/>
      <c r="D139" s="38">
        <v>140</v>
      </c>
      <c r="E139" s="39" t="str">
        <f>Spelerslijst!$C$15</f>
        <v>speler 13</v>
      </c>
      <c r="F139" s="40"/>
      <c r="G139" s="40"/>
      <c r="H139" s="20" t="str">
        <f t="shared" si="22"/>
        <v/>
      </c>
      <c r="I139" s="40"/>
      <c r="J139" s="36">
        <f t="shared" si="20"/>
        <v>0</v>
      </c>
      <c r="K139" s="39" t="str">
        <f>Spelerslijst!$C$3</f>
        <v>speler 1</v>
      </c>
      <c r="L139" s="40"/>
      <c r="M139" s="40"/>
      <c r="N139" s="20" t="str">
        <f t="shared" si="23"/>
        <v/>
      </c>
      <c r="O139" s="40"/>
      <c r="P139" s="21">
        <f t="shared" si="21"/>
        <v>0</v>
      </c>
      <c r="S139" s="23"/>
    </row>
    <row r="140" spans="1:26" x14ac:dyDescent="0.25">
      <c r="A140" s="36">
        <v>140</v>
      </c>
      <c r="B140" s="37"/>
      <c r="C140" s="66"/>
      <c r="D140" s="38">
        <v>141</v>
      </c>
      <c r="E140" s="39" t="str">
        <f>Spelerslijst!$C$16</f>
        <v>speler 14</v>
      </c>
      <c r="F140" s="40"/>
      <c r="G140" s="40"/>
      <c r="H140" s="20" t="str">
        <f t="shared" si="22"/>
        <v/>
      </c>
      <c r="I140" s="40"/>
      <c r="J140" s="36">
        <f t="shared" si="20"/>
        <v>0</v>
      </c>
      <c r="K140" s="39" t="str">
        <f>Spelerslijst!$C$23</f>
        <v>speler 21</v>
      </c>
      <c r="L140" s="40"/>
      <c r="M140" s="40"/>
      <c r="N140" s="20" t="str">
        <f t="shared" si="23"/>
        <v/>
      </c>
      <c r="O140" s="40"/>
      <c r="P140" s="21">
        <f t="shared" si="21"/>
        <v>0</v>
      </c>
      <c r="S140" s="23"/>
    </row>
    <row r="141" spans="1:26" x14ac:dyDescent="0.25">
      <c r="A141" s="36">
        <v>141</v>
      </c>
      <c r="B141" s="37"/>
      <c r="C141" s="66"/>
      <c r="D141" s="38">
        <v>142</v>
      </c>
      <c r="E141" s="39" t="str">
        <f>Spelerslijst!$C$17</f>
        <v>speler 15</v>
      </c>
      <c r="F141" s="40"/>
      <c r="G141" s="40"/>
      <c r="H141" s="20" t="str">
        <f t="shared" si="22"/>
        <v/>
      </c>
      <c r="I141" s="40"/>
      <c r="J141" s="36">
        <f t="shared" si="20"/>
        <v>0</v>
      </c>
      <c r="K141" s="39" t="str">
        <f>Spelerslijst!$C$22</f>
        <v>speler 20</v>
      </c>
      <c r="L141" s="40"/>
      <c r="M141" s="40"/>
      <c r="N141" s="20" t="str">
        <f t="shared" si="23"/>
        <v/>
      </c>
      <c r="O141" s="40"/>
      <c r="P141" s="21">
        <f t="shared" si="21"/>
        <v>0</v>
      </c>
      <c r="S141" s="23"/>
      <c r="Z141" s="23"/>
    </row>
    <row r="142" spans="1:26" x14ac:dyDescent="0.25">
      <c r="A142" s="36">
        <v>142</v>
      </c>
      <c r="B142" s="37"/>
      <c r="C142" s="66"/>
      <c r="D142" s="38">
        <v>143</v>
      </c>
      <c r="E142" s="39" t="str">
        <f>Spelerslijst!$C$18</f>
        <v>speler 16</v>
      </c>
      <c r="F142" s="40"/>
      <c r="G142" s="40"/>
      <c r="H142" s="20" t="str">
        <f t="shared" si="22"/>
        <v/>
      </c>
      <c r="I142" s="40"/>
      <c r="J142" s="36">
        <f t="shared" si="20"/>
        <v>0</v>
      </c>
      <c r="K142" s="39" t="str">
        <f>Spelerslijst!$C$21</f>
        <v>speler 19</v>
      </c>
      <c r="L142" s="40"/>
      <c r="M142" s="40"/>
      <c r="N142" s="20" t="str">
        <f t="shared" si="23"/>
        <v/>
      </c>
      <c r="O142" s="40"/>
      <c r="P142" s="21">
        <f t="shared" si="21"/>
        <v>0</v>
      </c>
      <c r="S142" s="23"/>
      <c r="Z142" s="23"/>
    </row>
    <row r="143" spans="1:26" x14ac:dyDescent="0.25">
      <c r="A143" s="36">
        <v>143</v>
      </c>
      <c r="B143" s="37"/>
      <c r="C143" s="66"/>
      <c r="D143" s="38">
        <v>144</v>
      </c>
      <c r="E143" s="39" t="str">
        <f>Spelerslijst!$C$19</f>
        <v>speler 17</v>
      </c>
      <c r="F143" s="40"/>
      <c r="G143" s="40"/>
      <c r="H143" s="20" t="str">
        <f t="shared" si="22"/>
        <v/>
      </c>
      <c r="I143" s="40"/>
      <c r="J143" s="36">
        <f t="shared" si="20"/>
        <v>0</v>
      </c>
      <c r="K143" s="39" t="str">
        <f>Spelerslijst!$C$20</f>
        <v>speler 18</v>
      </c>
      <c r="L143" s="40"/>
      <c r="M143" s="40"/>
      <c r="N143" s="20" t="str">
        <f t="shared" si="23"/>
        <v/>
      </c>
      <c r="O143" s="40"/>
      <c r="P143" s="21">
        <f t="shared" si="21"/>
        <v>0</v>
      </c>
      <c r="S143" s="23"/>
      <c r="T143" s="23"/>
      <c r="U143" s="23"/>
      <c r="V143" s="23"/>
      <c r="W143" s="23"/>
      <c r="X143" s="23"/>
      <c r="Y143" s="23"/>
      <c r="Z143" s="23"/>
    </row>
    <row r="144" spans="1:26" x14ac:dyDescent="0.25">
      <c r="A144" s="36">
        <v>145</v>
      </c>
      <c r="B144" s="37"/>
      <c r="C144" s="66"/>
      <c r="D144" s="38">
        <v>146</v>
      </c>
      <c r="E144" s="39" t="str">
        <f>Spelerslijst!$C$21</f>
        <v>speler 19</v>
      </c>
      <c r="F144" s="40"/>
      <c r="G144" s="40"/>
      <c r="H144" s="20" t="str">
        <f t="shared" si="22"/>
        <v/>
      </c>
      <c r="I144" s="40"/>
      <c r="J144" s="36">
        <f t="shared" si="20"/>
        <v>0</v>
      </c>
      <c r="K144" s="39" t="str">
        <f>Spelerslijst!$C$19</f>
        <v>speler 17</v>
      </c>
      <c r="L144" s="40"/>
      <c r="M144" s="40"/>
      <c r="N144" s="20" t="str">
        <f t="shared" si="23"/>
        <v/>
      </c>
      <c r="O144" s="40"/>
      <c r="P144" s="21">
        <f t="shared" si="21"/>
        <v>0</v>
      </c>
      <c r="S144" s="23"/>
      <c r="T144" s="23"/>
      <c r="U144" s="23"/>
      <c r="V144" s="23"/>
      <c r="W144" s="23"/>
      <c r="X144" s="23"/>
      <c r="Y144" s="23"/>
      <c r="Z144" s="23"/>
    </row>
    <row r="145" spans="1:26" x14ac:dyDescent="0.25">
      <c r="A145" s="36">
        <v>146</v>
      </c>
      <c r="B145" s="37"/>
      <c r="C145" s="66"/>
      <c r="D145" s="38">
        <v>147</v>
      </c>
      <c r="E145" s="39" t="str">
        <f>Spelerslijst!$C$22</f>
        <v>speler 20</v>
      </c>
      <c r="F145" s="40"/>
      <c r="G145" s="40"/>
      <c r="H145" s="20" t="str">
        <f t="shared" si="22"/>
        <v/>
      </c>
      <c r="I145" s="40"/>
      <c r="J145" s="36">
        <f t="shared" si="20"/>
        <v>0</v>
      </c>
      <c r="K145" s="39" t="str">
        <f>Spelerslijst!$C$18</f>
        <v>speler 16</v>
      </c>
      <c r="L145" s="40"/>
      <c r="M145" s="40"/>
      <c r="N145" s="20" t="str">
        <f t="shared" si="23"/>
        <v/>
      </c>
      <c r="O145" s="40"/>
      <c r="P145" s="21">
        <f t="shared" si="21"/>
        <v>0</v>
      </c>
      <c r="S145" s="23"/>
      <c r="T145" s="23"/>
      <c r="U145" s="23"/>
      <c r="V145" s="23"/>
      <c r="W145" s="23"/>
      <c r="X145" s="23"/>
      <c r="Y145" s="23"/>
      <c r="Z145" s="23"/>
    </row>
    <row r="146" spans="1:26" x14ac:dyDescent="0.25">
      <c r="A146" s="36">
        <v>147</v>
      </c>
      <c r="B146" s="37"/>
      <c r="C146" s="66"/>
      <c r="D146" s="38">
        <v>148</v>
      </c>
      <c r="E146" s="39" t="str">
        <f>Spelerslijst!$C$23</f>
        <v>speler 21</v>
      </c>
      <c r="F146" s="40"/>
      <c r="G146" s="40"/>
      <c r="H146" s="20" t="str">
        <f t="shared" si="22"/>
        <v/>
      </c>
      <c r="I146" s="40"/>
      <c r="J146" s="36">
        <f t="shared" si="20"/>
        <v>0</v>
      </c>
      <c r="K146" s="39" t="str">
        <f>Spelerslijst!$C$17</f>
        <v>speler 15</v>
      </c>
      <c r="L146" s="40"/>
      <c r="M146" s="40"/>
      <c r="N146" s="20" t="str">
        <f t="shared" si="23"/>
        <v/>
      </c>
      <c r="O146" s="40"/>
      <c r="P146" s="21">
        <f t="shared" si="21"/>
        <v>0</v>
      </c>
      <c r="S146" s="23"/>
      <c r="T146" s="23"/>
      <c r="U146" s="23"/>
      <c r="V146" s="23"/>
      <c r="W146" s="23"/>
      <c r="X146" s="23"/>
      <c r="Y146" s="23"/>
      <c r="Z146" s="23"/>
    </row>
    <row r="147" spans="1:26" x14ac:dyDescent="0.25">
      <c r="A147" s="36">
        <v>148</v>
      </c>
      <c r="B147" s="37"/>
      <c r="C147" s="66"/>
      <c r="D147" s="38">
        <v>149</v>
      </c>
      <c r="E147" s="39" t="str">
        <f>Spelerslijst!$C$3</f>
        <v>speler 1</v>
      </c>
      <c r="F147" s="40"/>
      <c r="G147" s="40"/>
      <c r="H147" s="20" t="str">
        <f t="shared" si="22"/>
        <v/>
      </c>
      <c r="I147" s="40"/>
      <c r="J147" s="36">
        <f t="shared" si="20"/>
        <v>0</v>
      </c>
      <c r="K147" s="39" t="str">
        <f>Spelerslijst!$C$16</f>
        <v>speler 14</v>
      </c>
      <c r="L147" s="40"/>
      <c r="M147" s="40"/>
      <c r="N147" s="20" t="str">
        <f t="shared" si="23"/>
        <v/>
      </c>
      <c r="O147" s="40"/>
      <c r="P147" s="21">
        <f t="shared" si="21"/>
        <v>0</v>
      </c>
      <c r="S147" s="23"/>
      <c r="T147" s="23"/>
      <c r="U147" s="23"/>
      <c r="V147" s="23"/>
      <c r="W147" s="23"/>
      <c r="X147" s="23"/>
      <c r="Y147" s="23"/>
      <c r="Z147" s="23"/>
    </row>
    <row r="148" spans="1:26" x14ac:dyDescent="0.25">
      <c r="A148" s="36">
        <v>149</v>
      </c>
      <c r="B148" s="37"/>
      <c r="C148" s="66"/>
      <c r="D148" s="38">
        <v>150</v>
      </c>
      <c r="E148" s="39" t="str">
        <f>Spelerslijst!$C$4</f>
        <v>speler 2</v>
      </c>
      <c r="F148" s="40"/>
      <c r="G148" s="40"/>
      <c r="H148" s="20" t="str">
        <f t="shared" si="22"/>
        <v/>
      </c>
      <c r="I148" s="40"/>
      <c r="J148" s="36">
        <f t="shared" si="20"/>
        <v>0</v>
      </c>
      <c r="K148" s="39" t="str">
        <f>Spelerslijst!$C$15</f>
        <v>speler 13</v>
      </c>
      <c r="L148" s="40"/>
      <c r="M148" s="40"/>
      <c r="N148" s="20" t="str">
        <f t="shared" si="23"/>
        <v/>
      </c>
      <c r="O148" s="40"/>
      <c r="P148" s="21">
        <f t="shared" si="21"/>
        <v>0</v>
      </c>
      <c r="S148" s="23"/>
      <c r="T148" s="23"/>
      <c r="U148" s="23"/>
      <c r="V148" s="23"/>
      <c r="W148" s="23"/>
      <c r="X148" s="23"/>
      <c r="Y148" s="23"/>
      <c r="Z148" s="23"/>
    </row>
    <row r="149" spans="1:26" x14ac:dyDescent="0.25">
      <c r="A149" s="36">
        <v>151</v>
      </c>
      <c r="B149" s="37"/>
      <c r="C149" s="66"/>
      <c r="D149" s="38">
        <v>152</v>
      </c>
      <c r="E149" s="39" t="str">
        <f>Spelerslijst!$C$6</f>
        <v>speler 4</v>
      </c>
      <c r="F149" s="40"/>
      <c r="G149" s="40"/>
      <c r="H149" s="20" t="str">
        <f t="shared" si="22"/>
        <v/>
      </c>
      <c r="I149" s="40"/>
      <c r="J149" s="36">
        <f t="shared" si="20"/>
        <v>0</v>
      </c>
      <c r="K149" s="39" t="str">
        <f>Spelerslijst!$C$13</f>
        <v>speler 11</v>
      </c>
      <c r="L149" s="40"/>
      <c r="M149" s="40"/>
      <c r="N149" s="20" t="str">
        <f t="shared" si="23"/>
        <v/>
      </c>
      <c r="O149" s="40"/>
      <c r="P149" s="21">
        <f t="shared" si="21"/>
        <v>0</v>
      </c>
      <c r="S149" s="23"/>
      <c r="T149" s="23"/>
      <c r="U149" s="23"/>
      <c r="V149" s="23"/>
      <c r="W149" s="23"/>
      <c r="X149" s="23"/>
      <c r="Y149" s="23"/>
      <c r="Z149" s="23"/>
    </row>
    <row r="150" spans="1:26" x14ac:dyDescent="0.25">
      <c r="A150" s="36">
        <v>152</v>
      </c>
      <c r="B150" s="37"/>
      <c r="C150" s="66"/>
      <c r="D150" s="38">
        <v>153</v>
      </c>
      <c r="E150" s="39" t="str">
        <f>Spelerslijst!$C$7</f>
        <v>speler 5</v>
      </c>
      <c r="F150" s="40"/>
      <c r="G150" s="40"/>
      <c r="H150" s="20" t="str">
        <f t="shared" si="22"/>
        <v/>
      </c>
      <c r="I150" s="40"/>
      <c r="J150" s="36">
        <f t="shared" si="20"/>
        <v>0</v>
      </c>
      <c r="K150" s="39" t="str">
        <f>Spelerslijst!$C$12</f>
        <v>speler 10</v>
      </c>
      <c r="L150" s="40"/>
      <c r="M150" s="40"/>
      <c r="N150" s="20" t="str">
        <f t="shared" si="23"/>
        <v/>
      </c>
      <c r="O150" s="40"/>
      <c r="P150" s="21">
        <f t="shared" si="21"/>
        <v>0</v>
      </c>
      <c r="S150" s="23"/>
      <c r="T150" s="23"/>
      <c r="U150" s="23"/>
      <c r="V150" s="23"/>
      <c r="W150" s="23"/>
      <c r="X150" s="23"/>
      <c r="Y150" s="23"/>
      <c r="Z150" s="23"/>
    </row>
    <row r="151" spans="1:26" x14ac:dyDescent="0.25">
      <c r="A151" s="36">
        <v>153</v>
      </c>
      <c r="B151" s="37"/>
      <c r="C151" s="66"/>
      <c r="D151" s="38">
        <v>154</v>
      </c>
      <c r="E151" s="39" t="str">
        <f>Spelerslijst!$C$8</f>
        <v>speler 6</v>
      </c>
      <c r="F151" s="40"/>
      <c r="G151" s="40"/>
      <c r="H151" s="20" t="str">
        <f t="shared" si="22"/>
        <v/>
      </c>
      <c r="I151" s="40"/>
      <c r="J151" s="36">
        <f t="shared" si="20"/>
        <v>0</v>
      </c>
      <c r="K151" s="39" t="str">
        <f>Spelerslijst!$C$11</f>
        <v>speler 9</v>
      </c>
      <c r="L151" s="40"/>
      <c r="M151" s="40"/>
      <c r="N151" s="20" t="str">
        <f t="shared" si="23"/>
        <v/>
      </c>
      <c r="O151" s="40"/>
      <c r="P151" s="21">
        <f t="shared" si="21"/>
        <v>0</v>
      </c>
      <c r="S151" s="23"/>
      <c r="T151" s="23"/>
      <c r="U151" s="23"/>
      <c r="V151" s="23"/>
      <c r="W151" s="23"/>
      <c r="X151" s="23"/>
      <c r="Y151" s="23"/>
      <c r="Z151" s="23"/>
    </row>
    <row r="152" spans="1:26" x14ac:dyDescent="0.25">
      <c r="A152" s="36">
        <v>154</v>
      </c>
      <c r="B152" s="37"/>
      <c r="C152" s="66"/>
      <c r="D152" s="38">
        <v>155</v>
      </c>
      <c r="E152" s="39" t="str">
        <f>Spelerslijst!$C$9</f>
        <v>speler 7</v>
      </c>
      <c r="F152" s="40"/>
      <c r="G152" s="40"/>
      <c r="H152" s="20" t="str">
        <f t="shared" si="22"/>
        <v/>
      </c>
      <c r="I152" s="40"/>
      <c r="J152" s="36">
        <f t="shared" si="20"/>
        <v>0</v>
      </c>
      <c r="K152" s="39" t="str">
        <f>Spelerslijst!$C$10</f>
        <v>speler 8</v>
      </c>
      <c r="L152" s="40"/>
      <c r="M152" s="40"/>
      <c r="N152" s="20" t="str">
        <f t="shared" si="23"/>
        <v/>
      </c>
      <c r="O152" s="40"/>
      <c r="S152" s="23"/>
      <c r="T152" s="23"/>
      <c r="U152" s="23"/>
      <c r="V152" s="23"/>
      <c r="W152" s="23"/>
      <c r="X152" s="23"/>
      <c r="Y152" s="23"/>
      <c r="Z152" s="23"/>
    </row>
    <row r="153" spans="1:26" x14ac:dyDescent="0.25">
      <c r="A153" s="36">
        <v>156</v>
      </c>
      <c r="B153" s="37"/>
      <c r="C153" s="66"/>
      <c r="D153" s="38">
        <v>157</v>
      </c>
      <c r="E153" s="39" t="str">
        <f>Spelerslijst!$C$11</f>
        <v>speler 9</v>
      </c>
      <c r="F153" s="40"/>
      <c r="G153" s="40"/>
      <c r="H153" s="20" t="str">
        <f t="shared" si="22"/>
        <v/>
      </c>
      <c r="I153" s="40"/>
      <c r="J153" s="36">
        <f t="shared" si="20"/>
        <v>0</v>
      </c>
      <c r="K153" s="39" t="str">
        <f>Spelerslijst!$C$9</f>
        <v>speler 7</v>
      </c>
      <c r="L153" s="40"/>
      <c r="M153" s="40"/>
      <c r="N153" s="20" t="str">
        <f t="shared" si="23"/>
        <v/>
      </c>
      <c r="O153" s="40"/>
      <c r="S153" s="23"/>
      <c r="T153" s="23"/>
      <c r="U153" s="23"/>
      <c r="V153" s="23"/>
      <c r="W153" s="23"/>
      <c r="X153" s="23"/>
      <c r="Y153" s="23"/>
      <c r="Z153" s="23"/>
    </row>
    <row r="154" spans="1:26" x14ac:dyDescent="0.25">
      <c r="A154" s="36">
        <v>157</v>
      </c>
      <c r="B154" s="37"/>
      <c r="C154" s="66"/>
      <c r="D154" s="38">
        <v>158</v>
      </c>
      <c r="E154" s="39" t="str">
        <f>Spelerslijst!$C$12</f>
        <v>speler 10</v>
      </c>
      <c r="F154" s="40"/>
      <c r="G154" s="40"/>
      <c r="H154" s="20" t="str">
        <f t="shared" si="22"/>
        <v/>
      </c>
      <c r="I154" s="40"/>
      <c r="J154" s="36">
        <f t="shared" si="20"/>
        <v>0</v>
      </c>
      <c r="K154" s="39" t="str">
        <f>Spelerslijst!$C$8</f>
        <v>speler 6</v>
      </c>
      <c r="L154" s="40"/>
      <c r="M154" s="40"/>
      <c r="N154" s="20" t="str">
        <f t="shared" si="23"/>
        <v/>
      </c>
      <c r="O154" s="40"/>
      <c r="S154" s="23"/>
      <c r="T154" s="23"/>
      <c r="U154" s="23"/>
      <c r="V154" s="23"/>
      <c r="W154" s="23"/>
      <c r="X154" s="23"/>
      <c r="Y154" s="23"/>
      <c r="Z154" s="23"/>
    </row>
    <row r="155" spans="1:26" x14ac:dyDescent="0.25">
      <c r="A155" s="36">
        <v>158</v>
      </c>
      <c r="B155" s="37"/>
      <c r="C155" s="66"/>
      <c r="D155" s="38">
        <v>159</v>
      </c>
      <c r="E155" s="39" t="str">
        <f>Spelerslijst!$C$13</f>
        <v>speler 11</v>
      </c>
      <c r="F155" s="40"/>
      <c r="G155" s="40"/>
      <c r="H155" s="20" t="str">
        <f t="shared" si="22"/>
        <v/>
      </c>
      <c r="I155" s="40"/>
      <c r="J155" s="36">
        <f t="shared" si="20"/>
        <v>0</v>
      </c>
      <c r="K155" s="39" t="str">
        <f>Spelerslijst!$C$7</f>
        <v>speler 5</v>
      </c>
      <c r="L155" s="40"/>
      <c r="M155" s="40"/>
      <c r="N155" s="20" t="str">
        <f t="shared" si="23"/>
        <v/>
      </c>
      <c r="O155" s="40"/>
      <c r="S155" s="23"/>
      <c r="T155" s="23"/>
      <c r="U155" s="23"/>
      <c r="V155" s="23"/>
      <c r="W155" s="23"/>
      <c r="X155" s="23"/>
      <c r="Y155" s="23"/>
      <c r="Z155" s="23"/>
    </row>
    <row r="156" spans="1:26" x14ac:dyDescent="0.25">
      <c r="A156" s="36">
        <v>159</v>
      </c>
      <c r="B156" s="37"/>
      <c r="C156" s="66"/>
      <c r="D156" s="38">
        <v>160</v>
      </c>
      <c r="E156" s="39" t="str">
        <f>Spelerslijst!$C$14</f>
        <v>speler 12</v>
      </c>
      <c r="F156" s="40"/>
      <c r="G156" s="40"/>
      <c r="H156" s="20" t="str">
        <f t="shared" si="22"/>
        <v/>
      </c>
      <c r="I156" s="40"/>
      <c r="J156" s="36">
        <f t="shared" si="20"/>
        <v>0</v>
      </c>
      <c r="K156" s="39" t="str">
        <f>Spelerslijst!$C$6</f>
        <v>speler 4</v>
      </c>
      <c r="L156" s="40"/>
      <c r="M156" s="40"/>
      <c r="N156" s="20" t="str">
        <f t="shared" si="23"/>
        <v/>
      </c>
      <c r="O156" s="40"/>
      <c r="S156" s="23"/>
      <c r="T156" s="23"/>
      <c r="U156" s="23"/>
      <c r="V156" s="23"/>
      <c r="W156" s="23"/>
      <c r="X156" s="23"/>
      <c r="Y156" s="23"/>
      <c r="Z156" s="23"/>
    </row>
    <row r="157" spans="1:26" x14ac:dyDescent="0.25">
      <c r="A157" s="36">
        <v>161</v>
      </c>
      <c r="B157" s="37"/>
      <c r="C157" s="66"/>
      <c r="D157" s="38">
        <v>162</v>
      </c>
      <c r="E157" s="39" t="str">
        <f>Spelerslijst!$C$16</f>
        <v>speler 14</v>
      </c>
      <c r="F157" s="40"/>
      <c r="G157" s="40"/>
      <c r="H157" s="20" t="str">
        <f t="shared" si="22"/>
        <v/>
      </c>
      <c r="I157" s="40"/>
      <c r="J157" s="36">
        <f t="shared" si="20"/>
        <v>0</v>
      </c>
      <c r="K157" s="39" t="str">
        <f>Spelerslijst!$C$4</f>
        <v>speler 2</v>
      </c>
      <c r="L157" s="40"/>
      <c r="M157" s="40"/>
      <c r="N157" s="20" t="str">
        <f t="shared" si="23"/>
        <v/>
      </c>
      <c r="O157" s="40"/>
      <c r="S157" s="23"/>
      <c r="T157" s="23"/>
      <c r="U157" s="23"/>
      <c r="V157" s="23"/>
      <c r="Y157" s="23"/>
      <c r="Z157" s="23"/>
    </row>
    <row r="158" spans="1:26" x14ac:dyDescent="0.25">
      <c r="A158" s="36">
        <v>162</v>
      </c>
      <c r="B158" s="37"/>
      <c r="C158" s="71"/>
      <c r="D158" s="38">
        <v>163</v>
      </c>
      <c r="E158" s="39" t="str">
        <f>Spelerslijst!$C$17</f>
        <v>speler 15</v>
      </c>
      <c r="F158" s="40"/>
      <c r="G158" s="40"/>
      <c r="H158" s="20" t="str">
        <f t="shared" si="22"/>
        <v/>
      </c>
      <c r="I158" s="40"/>
      <c r="J158" s="36">
        <f t="shared" ref="J158:J189" si="24">COUNTA(G158:G158)</f>
        <v>0</v>
      </c>
      <c r="K158" s="39" t="str">
        <f>Spelerslijst!$C$3</f>
        <v>speler 1</v>
      </c>
      <c r="L158" s="40"/>
      <c r="M158" s="40"/>
      <c r="N158" s="20" t="str">
        <f t="shared" si="23"/>
        <v/>
      </c>
      <c r="O158" s="40"/>
      <c r="S158" s="23"/>
      <c r="T158" s="23"/>
      <c r="U158" s="23"/>
      <c r="V158" s="23"/>
      <c r="Y158" s="23"/>
      <c r="Z158" s="23"/>
    </row>
    <row r="159" spans="1:26" x14ac:dyDescent="0.25">
      <c r="A159" s="36">
        <v>163</v>
      </c>
      <c r="B159" s="37"/>
      <c r="C159" s="66"/>
      <c r="D159" s="38">
        <v>164</v>
      </c>
      <c r="E159" s="39" t="str">
        <f>Spelerslijst!$C$18</f>
        <v>speler 16</v>
      </c>
      <c r="F159" s="40"/>
      <c r="G159" s="40"/>
      <c r="H159" s="20" t="str">
        <f t="shared" si="22"/>
        <v/>
      </c>
      <c r="I159" s="40"/>
      <c r="J159" s="36">
        <f t="shared" si="24"/>
        <v>0</v>
      </c>
      <c r="K159" s="39" t="str">
        <f>Spelerslijst!$C$23</f>
        <v>speler 21</v>
      </c>
      <c r="L159" s="40"/>
      <c r="M159" s="40"/>
      <c r="N159" s="20" t="str">
        <f t="shared" si="23"/>
        <v/>
      </c>
      <c r="O159" s="40"/>
      <c r="S159" s="23"/>
      <c r="T159" s="23"/>
      <c r="U159" s="23"/>
      <c r="V159" s="23"/>
      <c r="Y159" s="23"/>
      <c r="Z159" s="23"/>
    </row>
    <row r="160" spans="1:26" x14ac:dyDescent="0.25">
      <c r="A160" s="36">
        <v>164</v>
      </c>
      <c r="B160" s="37"/>
      <c r="C160" s="66"/>
      <c r="D160" s="38">
        <v>165</v>
      </c>
      <c r="E160" s="39" t="str">
        <f>Spelerslijst!$C$19</f>
        <v>speler 17</v>
      </c>
      <c r="F160" s="40"/>
      <c r="G160" s="40"/>
      <c r="H160" s="20" t="str">
        <f t="shared" si="22"/>
        <v/>
      </c>
      <c r="I160" s="40"/>
      <c r="J160" s="36">
        <f t="shared" si="24"/>
        <v>0</v>
      </c>
      <c r="K160" s="39" t="str">
        <f>Spelerslijst!$C$22</f>
        <v>speler 20</v>
      </c>
      <c r="L160" s="40"/>
      <c r="M160" s="40"/>
      <c r="N160" s="20" t="str">
        <f t="shared" si="23"/>
        <v/>
      </c>
      <c r="O160" s="40"/>
      <c r="S160" s="23"/>
      <c r="T160" s="23"/>
      <c r="U160" s="23"/>
      <c r="V160" s="23"/>
      <c r="W160" s="23"/>
      <c r="X160" s="23"/>
      <c r="Y160" s="23"/>
      <c r="Z160" s="23"/>
    </row>
    <row r="161" spans="1:26" x14ac:dyDescent="0.25">
      <c r="A161" s="36">
        <v>165</v>
      </c>
      <c r="B161" s="37"/>
      <c r="C161" s="66"/>
      <c r="D161" s="38">
        <v>166</v>
      </c>
      <c r="E161" s="39" t="str">
        <f>Spelerslijst!$C$20</f>
        <v>speler 18</v>
      </c>
      <c r="F161" s="40"/>
      <c r="G161" s="40"/>
      <c r="H161" s="20" t="str">
        <f t="shared" si="22"/>
        <v/>
      </c>
      <c r="I161" s="40"/>
      <c r="J161" s="36">
        <f t="shared" si="24"/>
        <v>0</v>
      </c>
      <c r="K161" s="39" t="str">
        <f>Spelerslijst!$C$21</f>
        <v>speler 19</v>
      </c>
      <c r="L161" s="40"/>
      <c r="M161" s="40"/>
      <c r="N161" s="20" t="str">
        <f t="shared" si="23"/>
        <v/>
      </c>
      <c r="O161" s="40"/>
      <c r="S161" s="23"/>
      <c r="T161" s="23"/>
      <c r="U161" s="23"/>
      <c r="V161" s="23"/>
      <c r="W161" s="23"/>
      <c r="X161" s="23"/>
      <c r="Y161" s="23"/>
      <c r="Z161" s="23"/>
    </row>
    <row r="162" spans="1:26" x14ac:dyDescent="0.25">
      <c r="A162" s="36">
        <v>167</v>
      </c>
      <c r="B162" s="37"/>
      <c r="C162" s="66"/>
      <c r="D162" s="38">
        <v>168</v>
      </c>
      <c r="E162" s="39" t="str">
        <f>Spelerslijst!$C$22</f>
        <v>speler 20</v>
      </c>
      <c r="F162" s="40"/>
      <c r="G162" s="40"/>
      <c r="H162" s="20" t="str">
        <f t="shared" si="22"/>
        <v/>
      </c>
      <c r="I162" s="40"/>
      <c r="J162" s="36">
        <f t="shared" si="24"/>
        <v>0</v>
      </c>
      <c r="K162" s="39" t="str">
        <f>Spelerslijst!$C$20</f>
        <v>speler 18</v>
      </c>
      <c r="L162" s="40"/>
      <c r="M162" s="40"/>
      <c r="N162" s="20" t="str">
        <f t="shared" si="23"/>
        <v/>
      </c>
      <c r="O162" s="40"/>
      <c r="S162" s="23"/>
      <c r="T162" s="23"/>
      <c r="U162" s="23"/>
      <c r="V162" s="23"/>
      <c r="W162" s="23"/>
      <c r="X162" s="23"/>
      <c r="Y162" s="23"/>
      <c r="Z162" s="23"/>
    </row>
    <row r="163" spans="1:26" x14ac:dyDescent="0.25">
      <c r="A163" s="36">
        <v>168</v>
      </c>
      <c r="B163" s="37"/>
      <c r="C163" s="66"/>
      <c r="D163" s="38">
        <v>169</v>
      </c>
      <c r="E163" s="39" t="str">
        <f>Spelerslijst!$C$23</f>
        <v>speler 21</v>
      </c>
      <c r="F163" s="40"/>
      <c r="G163" s="40"/>
      <c r="H163" s="20" t="str">
        <f t="shared" si="22"/>
        <v/>
      </c>
      <c r="I163" s="40"/>
      <c r="J163" s="36">
        <f t="shared" si="24"/>
        <v>0</v>
      </c>
      <c r="K163" s="39" t="str">
        <f>Spelerslijst!$C$19</f>
        <v>speler 17</v>
      </c>
      <c r="L163" s="40"/>
      <c r="M163" s="40"/>
      <c r="N163" s="20" t="str">
        <f t="shared" si="23"/>
        <v/>
      </c>
      <c r="O163" s="40"/>
      <c r="S163" s="23"/>
      <c r="T163" s="23"/>
      <c r="U163" s="23"/>
      <c r="V163" s="23"/>
      <c r="W163" s="23"/>
      <c r="X163" s="23"/>
      <c r="Y163" s="23"/>
      <c r="Z163" s="23"/>
    </row>
    <row r="164" spans="1:26" x14ac:dyDescent="0.25">
      <c r="A164" s="36">
        <v>169</v>
      </c>
      <c r="B164" s="37"/>
      <c r="C164" s="66"/>
      <c r="D164" s="38">
        <v>170</v>
      </c>
      <c r="E164" s="39" t="str">
        <f>Spelerslijst!$C$3</f>
        <v>speler 1</v>
      </c>
      <c r="F164" s="40"/>
      <c r="G164" s="40"/>
      <c r="H164" s="20" t="str">
        <f t="shared" si="22"/>
        <v/>
      </c>
      <c r="I164" s="40"/>
      <c r="J164" s="36">
        <f t="shared" si="24"/>
        <v>0</v>
      </c>
      <c r="K164" s="39" t="str">
        <f>Spelerslijst!$C$18</f>
        <v>speler 16</v>
      </c>
      <c r="L164" s="40"/>
      <c r="M164" s="40"/>
      <c r="N164" s="20" t="str">
        <f t="shared" si="23"/>
        <v/>
      </c>
      <c r="O164" s="40"/>
      <c r="S164" s="23"/>
      <c r="T164" s="23"/>
      <c r="U164" s="23"/>
      <c r="V164" s="23"/>
      <c r="W164" s="23"/>
      <c r="X164" s="23"/>
      <c r="Y164" s="23"/>
      <c r="Z164" s="23"/>
    </row>
    <row r="165" spans="1:26" x14ac:dyDescent="0.25">
      <c r="A165" s="36">
        <v>170</v>
      </c>
      <c r="B165" s="37"/>
      <c r="C165" s="66"/>
      <c r="D165" s="38">
        <v>171</v>
      </c>
      <c r="E165" s="39" t="str">
        <f>Spelerslijst!$C$4</f>
        <v>speler 2</v>
      </c>
      <c r="F165" s="40"/>
      <c r="G165" s="40"/>
      <c r="H165" s="20" t="str">
        <f t="shared" si="22"/>
        <v/>
      </c>
      <c r="I165" s="40"/>
      <c r="J165" s="36">
        <f t="shared" si="24"/>
        <v>0</v>
      </c>
      <c r="K165" s="39" t="str">
        <f>Spelerslijst!$C$17</f>
        <v>speler 15</v>
      </c>
      <c r="L165" s="40"/>
      <c r="M165" s="40"/>
      <c r="N165" s="20" t="str">
        <f t="shared" si="23"/>
        <v/>
      </c>
      <c r="O165" s="40"/>
      <c r="S165" s="23"/>
      <c r="T165" s="23"/>
      <c r="U165" s="23"/>
      <c r="V165" s="23"/>
      <c r="W165" s="23"/>
      <c r="X165" s="23"/>
      <c r="Y165" s="23"/>
      <c r="Z165" s="23"/>
    </row>
    <row r="166" spans="1:26" x14ac:dyDescent="0.25">
      <c r="A166" s="36">
        <v>172</v>
      </c>
      <c r="B166" s="37"/>
      <c r="C166" s="66"/>
      <c r="D166" s="38">
        <v>173</v>
      </c>
      <c r="E166" s="39" t="str">
        <f>Spelerslijst!$C$6</f>
        <v>speler 4</v>
      </c>
      <c r="F166" s="40"/>
      <c r="G166" s="40"/>
      <c r="H166" s="20" t="str">
        <f t="shared" si="22"/>
        <v/>
      </c>
      <c r="I166" s="40"/>
      <c r="J166" s="36">
        <f t="shared" si="24"/>
        <v>0</v>
      </c>
      <c r="K166" s="39" t="str">
        <f>Spelerslijst!$C$15</f>
        <v>speler 13</v>
      </c>
      <c r="L166" s="40"/>
      <c r="M166" s="40"/>
      <c r="N166" s="20" t="str">
        <f t="shared" si="23"/>
        <v/>
      </c>
      <c r="O166" s="40"/>
      <c r="S166" s="23"/>
      <c r="T166" s="23"/>
      <c r="U166" s="23"/>
      <c r="V166" s="23"/>
      <c r="W166" s="23"/>
      <c r="X166" s="23"/>
      <c r="Y166" s="23"/>
      <c r="Z166" s="23"/>
    </row>
    <row r="167" spans="1:26" x14ac:dyDescent="0.25">
      <c r="A167" s="36">
        <v>173</v>
      </c>
      <c r="B167" s="37"/>
      <c r="C167" s="66"/>
      <c r="D167" s="38">
        <v>174</v>
      </c>
      <c r="E167" s="39" t="str">
        <f>Spelerslijst!$C$7</f>
        <v>speler 5</v>
      </c>
      <c r="F167" s="40"/>
      <c r="G167" s="40"/>
      <c r="H167" s="20" t="str">
        <f t="shared" si="22"/>
        <v/>
      </c>
      <c r="I167" s="40"/>
      <c r="J167" s="36">
        <f t="shared" si="24"/>
        <v>0</v>
      </c>
      <c r="K167" s="39" t="str">
        <f>Spelerslijst!$C$14</f>
        <v>speler 12</v>
      </c>
      <c r="L167" s="40"/>
      <c r="M167" s="40"/>
      <c r="N167" s="20" t="str">
        <f t="shared" si="23"/>
        <v/>
      </c>
      <c r="O167" s="40"/>
      <c r="S167" s="23"/>
      <c r="T167" s="23"/>
      <c r="U167" s="23"/>
      <c r="V167" s="23"/>
      <c r="W167" s="23"/>
      <c r="X167" s="23"/>
      <c r="Y167" s="23"/>
      <c r="Z167" s="23"/>
    </row>
    <row r="168" spans="1:26" x14ac:dyDescent="0.25">
      <c r="A168" s="36">
        <v>174</v>
      </c>
      <c r="B168" s="37"/>
      <c r="C168" s="66"/>
      <c r="D168" s="38">
        <v>175</v>
      </c>
      <c r="E168" s="39" t="str">
        <f>Spelerslijst!$C$8</f>
        <v>speler 6</v>
      </c>
      <c r="F168" s="40"/>
      <c r="G168" s="40"/>
      <c r="H168" s="20" t="str">
        <f t="shared" si="22"/>
        <v/>
      </c>
      <c r="I168" s="40"/>
      <c r="J168" s="36">
        <f t="shared" si="24"/>
        <v>0</v>
      </c>
      <c r="K168" s="39" t="str">
        <f>Spelerslijst!$C$13</f>
        <v>speler 11</v>
      </c>
      <c r="L168" s="40"/>
      <c r="M168" s="40"/>
      <c r="N168" s="20" t="str">
        <f t="shared" si="23"/>
        <v/>
      </c>
      <c r="O168" s="40"/>
      <c r="S168" s="23"/>
      <c r="T168" s="23"/>
      <c r="U168" s="23"/>
      <c r="V168" s="23"/>
      <c r="W168" s="23"/>
      <c r="X168" s="23"/>
      <c r="Y168" s="23"/>
      <c r="Z168" s="23"/>
    </row>
    <row r="169" spans="1:26" x14ac:dyDescent="0.25">
      <c r="A169" s="36">
        <v>175</v>
      </c>
      <c r="B169" s="37"/>
      <c r="C169" s="66"/>
      <c r="D169" s="38">
        <v>176</v>
      </c>
      <c r="E169" s="39" t="str">
        <f>Spelerslijst!$C$9</f>
        <v>speler 7</v>
      </c>
      <c r="F169" s="40"/>
      <c r="G169" s="40"/>
      <c r="H169" s="20" t="str">
        <f t="shared" si="22"/>
        <v/>
      </c>
      <c r="I169" s="40"/>
      <c r="J169" s="36">
        <f t="shared" si="24"/>
        <v>0</v>
      </c>
      <c r="K169" s="39" t="str">
        <f>Spelerslijst!$C$12</f>
        <v>speler 10</v>
      </c>
      <c r="L169" s="40"/>
      <c r="M169" s="40"/>
      <c r="N169" s="20" t="str">
        <f t="shared" si="23"/>
        <v/>
      </c>
      <c r="O169" s="40"/>
      <c r="S169" s="23"/>
      <c r="T169" s="23"/>
      <c r="U169" s="23"/>
      <c r="V169" s="23"/>
      <c r="W169" s="23"/>
      <c r="X169" s="23"/>
      <c r="Y169" s="23"/>
      <c r="Z169" s="23"/>
    </row>
    <row r="170" spans="1:26" x14ac:dyDescent="0.25">
      <c r="A170" s="36">
        <v>176</v>
      </c>
      <c r="B170" s="37"/>
      <c r="C170" s="66"/>
      <c r="D170" s="38">
        <v>177</v>
      </c>
      <c r="E170" s="39" t="str">
        <f>Spelerslijst!$C$10</f>
        <v>speler 8</v>
      </c>
      <c r="F170" s="40"/>
      <c r="G170" s="40"/>
      <c r="H170" s="20" t="str">
        <f t="shared" si="22"/>
        <v/>
      </c>
      <c r="I170" s="40"/>
      <c r="J170" s="36">
        <f t="shared" si="24"/>
        <v>0</v>
      </c>
      <c r="K170" s="39" t="str">
        <f>Spelerslijst!$C$11</f>
        <v>speler 9</v>
      </c>
      <c r="L170" s="40"/>
      <c r="M170" s="40"/>
      <c r="N170" s="20" t="str">
        <f t="shared" si="23"/>
        <v/>
      </c>
      <c r="O170" s="40"/>
      <c r="S170" s="23"/>
      <c r="T170" s="23"/>
      <c r="U170" s="23"/>
      <c r="V170" s="23"/>
      <c r="W170" s="23"/>
      <c r="X170" s="23"/>
      <c r="Y170" s="23"/>
      <c r="Z170" s="23"/>
    </row>
    <row r="171" spans="1:26" x14ac:dyDescent="0.25">
      <c r="A171" s="36">
        <v>178</v>
      </c>
      <c r="B171" s="37"/>
      <c r="C171" s="66"/>
      <c r="D171" s="38">
        <v>179</v>
      </c>
      <c r="E171" s="39" t="str">
        <f>Spelerslijst!$C$12</f>
        <v>speler 10</v>
      </c>
      <c r="F171" s="40"/>
      <c r="G171" s="40"/>
      <c r="H171" s="20" t="str">
        <f t="shared" si="22"/>
        <v/>
      </c>
      <c r="I171" s="40"/>
      <c r="J171" s="36">
        <f t="shared" si="24"/>
        <v>0</v>
      </c>
      <c r="K171" s="39" t="str">
        <f>Spelerslijst!$C$10</f>
        <v>speler 8</v>
      </c>
      <c r="L171" s="40"/>
      <c r="M171" s="40"/>
      <c r="N171" s="20" t="str">
        <f t="shared" si="23"/>
        <v/>
      </c>
      <c r="O171" s="40"/>
      <c r="S171" s="23"/>
      <c r="T171" s="23"/>
      <c r="U171" s="23"/>
      <c r="V171" s="23"/>
      <c r="W171" s="23"/>
      <c r="X171" s="23"/>
      <c r="Y171" s="23"/>
      <c r="Z171" s="23"/>
    </row>
    <row r="172" spans="1:26" x14ac:dyDescent="0.25">
      <c r="A172" s="36">
        <v>179</v>
      </c>
      <c r="B172" s="37"/>
      <c r="C172" s="66"/>
      <c r="D172" s="38">
        <v>180</v>
      </c>
      <c r="E172" s="39" t="str">
        <f>Spelerslijst!$C$13</f>
        <v>speler 11</v>
      </c>
      <c r="F172" s="40"/>
      <c r="G172" s="40"/>
      <c r="H172" s="20" t="str">
        <f t="shared" si="22"/>
        <v/>
      </c>
      <c r="I172" s="40"/>
      <c r="J172" s="36">
        <f t="shared" si="24"/>
        <v>0</v>
      </c>
      <c r="K172" s="39" t="str">
        <f>Spelerslijst!$C$9</f>
        <v>speler 7</v>
      </c>
      <c r="L172" s="40"/>
      <c r="M172" s="40"/>
      <c r="N172" s="20" t="str">
        <f t="shared" si="23"/>
        <v/>
      </c>
      <c r="O172" s="40"/>
      <c r="S172" s="23"/>
      <c r="T172" s="23"/>
      <c r="U172" s="23"/>
      <c r="V172" s="23"/>
      <c r="W172" s="23"/>
      <c r="X172" s="23"/>
      <c r="Y172" s="23"/>
      <c r="Z172" s="23"/>
    </row>
    <row r="173" spans="1:26" x14ac:dyDescent="0.25">
      <c r="A173" s="36">
        <v>180</v>
      </c>
      <c r="B173" s="37"/>
      <c r="C173" s="66"/>
      <c r="D173" s="38">
        <v>181</v>
      </c>
      <c r="E173" s="39" t="str">
        <f>Spelerslijst!$C$14</f>
        <v>speler 12</v>
      </c>
      <c r="F173" s="40"/>
      <c r="G173" s="40"/>
      <c r="H173" s="20" t="str">
        <f t="shared" si="22"/>
        <v/>
      </c>
      <c r="I173" s="40"/>
      <c r="J173" s="36">
        <f t="shared" si="24"/>
        <v>0</v>
      </c>
      <c r="K173" s="39" t="str">
        <f>Spelerslijst!$C$8</f>
        <v>speler 6</v>
      </c>
      <c r="L173" s="40"/>
      <c r="M173" s="40"/>
      <c r="N173" s="20" t="str">
        <f t="shared" si="23"/>
        <v/>
      </c>
      <c r="O173" s="40"/>
      <c r="S173" s="23"/>
      <c r="T173" s="23"/>
      <c r="U173" s="23"/>
      <c r="V173" s="23"/>
      <c r="W173" s="23"/>
      <c r="X173" s="23"/>
      <c r="Y173" s="23"/>
      <c r="Z173" s="23"/>
    </row>
    <row r="174" spans="1:26" x14ac:dyDescent="0.25">
      <c r="A174" s="36">
        <v>181</v>
      </c>
      <c r="B174" s="37"/>
      <c r="C174" s="66"/>
      <c r="D174" s="38">
        <v>182</v>
      </c>
      <c r="E174" s="39" t="str">
        <f>Spelerslijst!$C$15</f>
        <v>speler 13</v>
      </c>
      <c r="F174" s="40"/>
      <c r="G174" s="40"/>
      <c r="H174" s="20" t="str">
        <f t="shared" si="22"/>
        <v/>
      </c>
      <c r="I174" s="40"/>
      <c r="J174" s="36">
        <f t="shared" si="24"/>
        <v>0</v>
      </c>
      <c r="K174" s="39" t="str">
        <f>Spelerslijst!$C$7</f>
        <v>speler 5</v>
      </c>
      <c r="L174" s="40"/>
      <c r="M174" s="40"/>
      <c r="N174" s="20" t="str">
        <f t="shared" si="23"/>
        <v/>
      </c>
      <c r="O174" s="40"/>
      <c r="S174" s="23"/>
      <c r="T174" s="23"/>
      <c r="U174" s="23"/>
      <c r="V174" s="23"/>
      <c r="W174" s="23"/>
      <c r="X174" s="23"/>
      <c r="Y174" s="23"/>
      <c r="Z174" s="23"/>
    </row>
    <row r="175" spans="1:26" x14ac:dyDescent="0.25">
      <c r="A175" s="36">
        <v>182</v>
      </c>
      <c r="B175" s="37"/>
      <c r="C175" s="66"/>
      <c r="D175" s="38">
        <v>183</v>
      </c>
      <c r="E175" s="39" t="str">
        <f>Spelerslijst!$C$16</f>
        <v>speler 14</v>
      </c>
      <c r="F175" s="40"/>
      <c r="G175" s="40"/>
      <c r="H175" s="20" t="str">
        <f t="shared" si="22"/>
        <v/>
      </c>
      <c r="I175" s="40"/>
      <c r="J175" s="36">
        <f t="shared" si="24"/>
        <v>0</v>
      </c>
      <c r="K175" s="39" t="str">
        <f>Spelerslijst!$C$6</f>
        <v>speler 4</v>
      </c>
      <c r="L175" s="40"/>
      <c r="M175" s="40"/>
      <c r="N175" s="20" t="str">
        <f t="shared" si="23"/>
        <v/>
      </c>
      <c r="O175" s="40"/>
      <c r="S175" s="23"/>
      <c r="T175" s="23"/>
      <c r="U175" s="23"/>
      <c r="V175" s="23"/>
      <c r="W175" s="23"/>
      <c r="X175" s="23"/>
      <c r="Y175" s="23"/>
      <c r="Z175" s="23"/>
    </row>
    <row r="176" spans="1:26" x14ac:dyDescent="0.25">
      <c r="A176" s="36">
        <v>184</v>
      </c>
      <c r="B176" s="37"/>
      <c r="C176" s="66"/>
      <c r="D176" s="38">
        <v>185</v>
      </c>
      <c r="E176" s="39" t="str">
        <f>Spelerslijst!$C$18</f>
        <v>speler 16</v>
      </c>
      <c r="F176" s="40"/>
      <c r="G176" s="40"/>
      <c r="H176" s="20" t="str">
        <f t="shared" si="22"/>
        <v/>
      </c>
      <c r="I176" s="40"/>
      <c r="J176" s="36">
        <f t="shared" si="24"/>
        <v>0</v>
      </c>
      <c r="K176" s="39" t="str">
        <f>Spelerslijst!$C$4</f>
        <v>speler 2</v>
      </c>
      <c r="L176" s="40"/>
      <c r="M176" s="40"/>
      <c r="N176" s="20" t="str">
        <f t="shared" si="23"/>
        <v/>
      </c>
      <c r="O176" s="40"/>
      <c r="S176" s="23"/>
      <c r="T176" s="23"/>
      <c r="U176" s="23"/>
      <c r="V176" s="23"/>
      <c r="W176" s="23"/>
      <c r="X176" s="23"/>
      <c r="Y176" s="23"/>
      <c r="Z176" s="23"/>
    </row>
    <row r="177" spans="1:26" x14ac:dyDescent="0.25">
      <c r="A177" s="36">
        <v>185</v>
      </c>
      <c r="B177" s="37"/>
      <c r="C177" s="66"/>
      <c r="D177" s="38">
        <v>186</v>
      </c>
      <c r="E177" s="39" t="str">
        <f>Spelerslijst!$C$19</f>
        <v>speler 17</v>
      </c>
      <c r="F177" s="40"/>
      <c r="G177" s="40"/>
      <c r="H177" s="20" t="str">
        <f t="shared" si="22"/>
        <v/>
      </c>
      <c r="I177" s="40"/>
      <c r="J177" s="36">
        <f t="shared" si="24"/>
        <v>0</v>
      </c>
      <c r="K177" s="39" t="str">
        <f>Spelerslijst!$C$3</f>
        <v>speler 1</v>
      </c>
      <c r="L177" s="40"/>
      <c r="M177" s="40"/>
      <c r="N177" s="20" t="str">
        <f t="shared" si="23"/>
        <v/>
      </c>
      <c r="O177" s="40"/>
      <c r="S177" s="23"/>
      <c r="T177" s="23"/>
      <c r="U177" s="23"/>
      <c r="V177" s="23"/>
      <c r="W177" s="23"/>
      <c r="X177" s="23"/>
      <c r="Y177" s="23"/>
      <c r="Z177" s="23"/>
    </row>
    <row r="178" spans="1:26" x14ac:dyDescent="0.25">
      <c r="A178" s="36">
        <v>186</v>
      </c>
      <c r="B178" s="37"/>
      <c r="C178" s="66"/>
      <c r="D178" s="38">
        <v>187</v>
      </c>
      <c r="E178" s="39" t="str">
        <f>Spelerslijst!$C$20</f>
        <v>speler 18</v>
      </c>
      <c r="F178" s="40"/>
      <c r="G178" s="40"/>
      <c r="H178" s="20" t="str">
        <f t="shared" si="22"/>
        <v/>
      </c>
      <c r="I178" s="40"/>
      <c r="J178" s="36">
        <f t="shared" si="24"/>
        <v>0</v>
      </c>
      <c r="K178" s="39" t="str">
        <f>Spelerslijst!$C$23</f>
        <v>speler 21</v>
      </c>
      <c r="L178" s="40"/>
      <c r="M178" s="40"/>
      <c r="N178" s="20" t="str">
        <f t="shared" si="23"/>
        <v/>
      </c>
      <c r="O178" s="40"/>
      <c r="S178" s="23"/>
      <c r="T178" s="23"/>
      <c r="U178" s="23"/>
      <c r="V178" s="23"/>
      <c r="W178" s="23"/>
      <c r="X178" s="23"/>
      <c r="Y178" s="23"/>
      <c r="Z178" s="23"/>
    </row>
    <row r="179" spans="1:26" x14ac:dyDescent="0.25">
      <c r="A179" s="36">
        <v>187</v>
      </c>
      <c r="B179" s="37"/>
      <c r="C179" s="66"/>
      <c r="D179" s="38">
        <v>188</v>
      </c>
      <c r="E179" s="39" t="str">
        <f>Spelerslijst!$C$21</f>
        <v>speler 19</v>
      </c>
      <c r="F179" s="40"/>
      <c r="G179" s="40"/>
      <c r="H179" s="20" t="str">
        <f t="shared" si="22"/>
        <v/>
      </c>
      <c r="I179" s="40"/>
      <c r="J179" s="36">
        <f t="shared" si="24"/>
        <v>0</v>
      </c>
      <c r="K179" s="39" t="str">
        <f>Spelerslijst!$C$22</f>
        <v>speler 20</v>
      </c>
      <c r="L179" s="40"/>
      <c r="M179" s="40"/>
      <c r="N179" s="20" t="str">
        <f t="shared" si="23"/>
        <v/>
      </c>
      <c r="O179" s="40"/>
      <c r="S179" s="23"/>
      <c r="T179" s="23"/>
      <c r="U179" s="23"/>
      <c r="V179" s="23"/>
      <c r="W179" s="23"/>
      <c r="X179" s="23"/>
      <c r="Y179" s="23"/>
      <c r="Z179" s="23"/>
    </row>
    <row r="180" spans="1:26" x14ac:dyDescent="0.25">
      <c r="A180" s="36">
        <v>189</v>
      </c>
      <c r="B180" s="37"/>
      <c r="C180" s="66"/>
      <c r="D180" s="38">
        <v>190</v>
      </c>
      <c r="E180" s="39" t="str">
        <f>Spelerslijst!$C$23</f>
        <v>speler 21</v>
      </c>
      <c r="F180" s="40"/>
      <c r="G180" s="40"/>
      <c r="H180" s="20" t="str">
        <f t="shared" si="22"/>
        <v/>
      </c>
      <c r="I180" s="40"/>
      <c r="J180" s="36">
        <f t="shared" si="24"/>
        <v>0</v>
      </c>
      <c r="K180" s="39" t="str">
        <f>Spelerslijst!$C$21</f>
        <v>speler 19</v>
      </c>
      <c r="L180" s="40"/>
      <c r="M180" s="40"/>
      <c r="N180" s="20" t="str">
        <f t="shared" si="23"/>
        <v/>
      </c>
      <c r="O180" s="40"/>
      <c r="S180" s="23"/>
      <c r="T180" s="23"/>
      <c r="U180" s="23"/>
      <c r="V180" s="23"/>
      <c r="W180" s="23"/>
      <c r="X180" s="23"/>
      <c r="Y180" s="23"/>
      <c r="Z180" s="23"/>
    </row>
    <row r="181" spans="1:26" x14ac:dyDescent="0.25">
      <c r="A181" s="36">
        <v>190</v>
      </c>
      <c r="B181" s="37"/>
      <c r="C181" s="66"/>
      <c r="D181" s="38">
        <v>191</v>
      </c>
      <c r="E181" s="39" t="str">
        <f>Spelerslijst!$C$3</f>
        <v>speler 1</v>
      </c>
      <c r="F181" s="40"/>
      <c r="G181" s="40"/>
      <c r="H181" s="20" t="str">
        <f t="shared" si="22"/>
        <v/>
      </c>
      <c r="I181" s="40"/>
      <c r="J181" s="36">
        <f t="shared" si="24"/>
        <v>0</v>
      </c>
      <c r="K181" s="39" t="str">
        <f>Spelerslijst!$C$20</f>
        <v>speler 18</v>
      </c>
      <c r="L181" s="40"/>
      <c r="M181" s="40"/>
      <c r="N181" s="20" t="str">
        <f t="shared" si="23"/>
        <v/>
      </c>
      <c r="O181" s="40"/>
      <c r="S181" s="23"/>
      <c r="T181" s="23"/>
      <c r="U181" s="23"/>
      <c r="V181" s="23"/>
      <c r="W181" s="23"/>
      <c r="X181" s="23"/>
      <c r="Y181" s="23"/>
      <c r="Z181" s="23"/>
    </row>
    <row r="182" spans="1:26" x14ac:dyDescent="0.25">
      <c r="A182" s="36">
        <v>191</v>
      </c>
      <c r="B182" s="37"/>
      <c r="C182" s="66"/>
      <c r="D182" s="38">
        <v>192</v>
      </c>
      <c r="E182" s="39" t="str">
        <f>Spelerslijst!$C$4</f>
        <v>speler 2</v>
      </c>
      <c r="F182" s="40"/>
      <c r="G182" s="40"/>
      <c r="H182" s="20" t="str">
        <f t="shared" si="22"/>
        <v/>
      </c>
      <c r="I182" s="40"/>
      <c r="J182" s="36">
        <f t="shared" si="24"/>
        <v>0</v>
      </c>
      <c r="K182" s="39" t="str">
        <f>Spelerslijst!$C$19</f>
        <v>speler 17</v>
      </c>
      <c r="L182" s="40"/>
      <c r="M182" s="40"/>
      <c r="N182" s="20" t="str">
        <f t="shared" si="23"/>
        <v/>
      </c>
      <c r="O182" s="40"/>
      <c r="S182" s="23"/>
      <c r="T182" s="23"/>
      <c r="U182" s="23"/>
      <c r="V182" s="23"/>
      <c r="W182" s="23"/>
      <c r="X182" s="23"/>
      <c r="Y182" s="23"/>
      <c r="Z182" s="23"/>
    </row>
    <row r="183" spans="1:26" x14ac:dyDescent="0.25">
      <c r="A183" s="36">
        <v>193</v>
      </c>
      <c r="B183" s="37"/>
      <c r="C183" s="66"/>
      <c r="D183" s="38">
        <v>194</v>
      </c>
      <c r="E183" s="39" t="str">
        <f>Spelerslijst!$C$6</f>
        <v>speler 4</v>
      </c>
      <c r="F183" s="40"/>
      <c r="G183" s="40"/>
      <c r="H183" s="20" t="str">
        <f t="shared" si="22"/>
        <v/>
      </c>
      <c r="I183" s="40"/>
      <c r="J183" s="36">
        <f t="shared" si="24"/>
        <v>0</v>
      </c>
      <c r="K183" s="39" t="str">
        <f>Spelerslijst!$C$17</f>
        <v>speler 15</v>
      </c>
      <c r="L183" s="40"/>
      <c r="M183" s="40"/>
      <c r="N183" s="20" t="str">
        <f t="shared" si="23"/>
        <v/>
      </c>
      <c r="O183" s="40"/>
      <c r="S183" s="23"/>
      <c r="T183" s="23"/>
      <c r="U183" s="23"/>
      <c r="V183" s="23"/>
      <c r="W183" s="23"/>
      <c r="X183" s="23"/>
      <c r="Y183" s="23"/>
      <c r="Z183" s="23"/>
    </row>
    <row r="184" spans="1:26" x14ac:dyDescent="0.25">
      <c r="A184" s="36">
        <v>194</v>
      </c>
      <c r="B184" s="37"/>
      <c r="C184" s="66"/>
      <c r="D184" s="38">
        <v>195</v>
      </c>
      <c r="E184" s="39" t="str">
        <f>Spelerslijst!$C$7</f>
        <v>speler 5</v>
      </c>
      <c r="F184" s="40"/>
      <c r="G184" s="40"/>
      <c r="H184" s="20" t="str">
        <f t="shared" si="22"/>
        <v/>
      </c>
      <c r="I184" s="40"/>
      <c r="J184" s="36">
        <f t="shared" si="24"/>
        <v>0</v>
      </c>
      <c r="K184" s="39" t="str">
        <f>Spelerslijst!$C$16</f>
        <v>speler 14</v>
      </c>
      <c r="L184" s="40"/>
      <c r="M184" s="40"/>
      <c r="N184" s="20" t="str">
        <f t="shared" si="23"/>
        <v/>
      </c>
      <c r="O184" s="40"/>
      <c r="S184" s="23"/>
      <c r="T184" s="23"/>
      <c r="U184" s="23"/>
      <c r="V184" s="23"/>
      <c r="W184" s="23"/>
      <c r="X184" s="23"/>
      <c r="Y184" s="23"/>
      <c r="Z184" s="23"/>
    </row>
    <row r="185" spans="1:26" x14ac:dyDescent="0.25">
      <c r="A185" s="36">
        <v>195</v>
      </c>
      <c r="B185" s="37"/>
      <c r="C185" s="66"/>
      <c r="D185" s="38">
        <v>196</v>
      </c>
      <c r="E185" s="39" t="str">
        <f>Spelerslijst!$C$8</f>
        <v>speler 6</v>
      </c>
      <c r="F185" s="40"/>
      <c r="G185" s="40"/>
      <c r="H185" s="20" t="str">
        <f t="shared" si="22"/>
        <v/>
      </c>
      <c r="I185" s="40"/>
      <c r="J185" s="36">
        <f t="shared" si="24"/>
        <v>0</v>
      </c>
      <c r="K185" s="39" t="str">
        <f>Spelerslijst!$C$15</f>
        <v>speler 13</v>
      </c>
      <c r="L185" s="40"/>
      <c r="M185" s="40"/>
      <c r="N185" s="20" t="str">
        <f t="shared" si="23"/>
        <v/>
      </c>
      <c r="O185" s="40"/>
      <c r="S185" s="23"/>
      <c r="T185" s="23"/>
      <c r="U185" s="23"/>
      <c r="V185" s="23"/>
      <c r="W185" s="23"/>
      <c r="X185" s="23"/>
      <c r="Y185" s="23"/>
      <c r="Z185" s="23"/>
    </row>
    <row r="186" spans="1:26" x14ac:dyDescent="0.25">
      <c r="A186" s="36">
        <v>196</v>
      </c>
      <c r="B186" s="37"/>
      <c r="C186" s="66"/>
      <c r="D186" s="38">
        <v>197</v>
      </c>
      <c r="E186" s="39" t="str">
        <f>Spelerslijst!$C$9</f>
        <v>speler 7</v>
      </c>
      <c r="F186" s="40"/>
      <c r="G186" s="40"/>
      <c r="H186" s="20" t="str">
        <f t="shared" si="22"/>
        <v/>
      </c>
      <c r="I186" s="40"/>
      <c r="J186" s="36">
        <f t="shared" si="24"/>
        <v>0</v>
      </c>
      <c r="K186" s="39" t="str">
        <f>Spelerslijst!$C$14</f>
        <v>speler 12</v>
      </c>
      <c r="L186" s="40"/>
      <c r="M186" s="40"/>
      <c r="N186" s="20" t="str">
        <f t="shared" si="23"/>
        <v/>
      </c>
      <c r="O186" s="40"/>
      <c r="S186" s="23"/>
      <c r="T186" s="23"/>
      <c r="U186" s="23"/>
      <c r="V186" s="23"/>
      <c r="W186" s="23"/>
      <c r="X186" s="23"/>
      <c r="Y186" s="23"/>
      <c r="Z186" s="23"/>
    </row>
    <row r="187" spans="1:26" x14ac:dyDescent="0.25">
      <c r="A187" s="36">
        <v>197</v>
      </c>
      <c r="B187" s="37"/>
      <c r="C187" s="66"/>
      <c r="D187" s="38">
        <v>198</v>
      </c>
      <c r="E187" s="39" t="str">
        <f>Spelerslijst!$C$10</f>
        <v>speler 8</v>
      </c>
      <c r="F187" s="40"/>
      <c r="G187" s="40"/>
      <c r="H187" s="20" t="str">
        <f t="shared" si="22"/>
        <v/>
      </c>
      <c r="I187" s="40"/>
      <c r="J187" s="36">
        <f t="shared" si="24"/>
        <v>0</v>
      </c>
      <c r="K187" s="39" t="str">
        <f>Spelerslijst!$C$13</f>
        <v>speler 11</v>
      </c>
      <c r="L187" s="40"/>
      <c r="M187" s="40"/>
      <c r="N187" s="20" t="str">
        <f t="shared" si="23"/>
        <v/>
      </c>
      <c r="O187" s="40"/>
      <c r="S187" s="23"/>
      <c r="T187" s="23"/>
      <c r="U187" s="23"/>
      <c r="V187" s="23"/>
      <c r="W187" s="23"/>
      <c r="X187" s="23"/>
      <c r="Y187" s="23"/>
      <c r="Z187" s="23"/>
    </row>
    <row r="188" spans="1:26" x14ac:dyDescent="0.25">
      <c r="A188" s="36">
        <v>198</v>
      </c>
      <c r="B188" s="37"/>
      <c r="C188" s="66"/>
      <c r="D188" s="38">
        <v>199</v>
      </c>
      <c r="E188" s="39" t="str">
        <f>Spelerslijst!$C$11</f>
        <v>speler 9</v>
      </c>
      <c r="F188" s="40"/>
      <c r="G188" s="40"/>
      <c r="H188" s="20" t="str">
        <f t="shared" si="22"/>
        <v/>
      </c>
      <c r="I188" s="40"/>
      <c r="J188" s="36">
        <f t="shared" si="24"/>
        <v>0</v>
      </c>
      <c r="K188" s="39" t="str">
        <f>Spelerslijst!$C$12</f>
        <v>speler 10</v>
      </c>
      <c r="L188" s="40"/>
      <c r="M188" s="40"/>
      <c r="N188" s="20" t="str">
        <f t="shared" si="23"/>
        <v/>
      </c>
      <c r="O188" s="40"/>
      <c r="S188" s="23"/>
      <c r="T188" s="23"/>
      <c r="U188" s="23"/>
      <c r="V188" s="23"/>
      <c r="W188" s="23"/>
      <c r="X188" s="23"/>
      <c r="Y188" s="23"/>
      <c r="Z188" s="23"/>
    </row>
    <row r="189" spans="1:26" x14ac:dyDescent="0.25">
      <c r="A189" s="36">
        <v>200</v>
      </c>
      <c r="B189" s="37"/>
      <c r="C189" s="66"/>
      <c r="D189" s="38">
        <v>201</v>
      </c>
      <c r="E189" s="39" t="str">
        <f>Spelerslijst!$C$13</f>
        <v>speler 11</v>
      </c>
      <c r="F189" s="40"/>
      <c r="G189" s="40"/>
      <c r="H189" s="20" t="str">
        <f t="shared" si="22"/>
        <v/>
      </c>
      <c r="I189" s="40"/>
      <c r="J189" s="36">
        <f t="shared" si="24"/>
        <v>0</v>
      </c>
      <c r="K189" s="39" t="str">
        <f>Spelerslijst!$C$11</f>
        <v>speler 9</v>
      </c>
      <c r="L189" s="40"/>
      <c r="M189" s="40"/>
      <c r="N189" s="20" t="str">
        <f t="shared" si="23"/>
        <v/>
      </c>
      <c r="O189" s="40"/>
      <c r="S189" s="23"/>
      <c r="T189" s="23"/>
      <c r="U189" s="23"/>
      <c r="V189" s="23"/>
      <c r="W189" s="23"/>
      <c r="X189" s="23"/>
      <c r="Y189" s="23"/>
      <c r="Z189" s="23"/>
    </row>
    <row r="190" spans="1:26" x14ac:dyDescent="0.25">
      <c r="A190" s="36">
        <v>201</v>
      </c>
      <c r="B190" s="37"/>
      <c r="C190" s="66"/>
      <c r="D190" s="38">
        <v>202</v>
      </c>
      <c r="E190" s="39" t="str">
        <f>Spelerslijst!$C$14</f>
        <v>speler 12</v>
      </c>
      <c r="F190" s="40"/>
      <c r="G190" s="40"/>
      <c r="H190" s="20" t="str">
        <f t="shared" si="22"/>
        <v/>
      </c>
      <c r="I190" s="40"/>
      <c r="J190" s="36">
        <f t="shared" ref="J190:J221" si="25">COUNTA(G190:G190)</f>
        <v>0</v>
      </c>
      <c r="K190" s="39" t="str">
        <f>Spelerslijst!$C$10</f>
        <v>speler 8</v>
      </c>
      <c r="L190" s="40"/>
      <c r="M190" s="40"/>
      <c r="N190" s="20" t="str">
        <f t="shared" si="23"/>
        <v/>
      </c>
      <c r="O190" s="40"/>
      <c r="S190" s="23"/>
      <c r="T190" s="23"/>
      <c r="U190" s="23"/>
      <c r="V190" s="23"/>
      <c r="W190" s="23"/>
      <c r="X190" s="23"/>
      <c r="Y190" s="23"/>
      <c r="Z190" s="23"/>
    </row>
    <row r="191" spans="1:26" x14ac:dyDescent="0.25">
      <c r="A191" s="36">
        <v>202</v>
      </c>
      <c r="B191" s="37"/>
      <c r="C191" s="66"/>
      <c r="D191" s="38">
        <v>203</v>
      </c>
      <c r="E191" s="39" t="str">
        <f>Spelerslijst!$C$15</f>
        <v>speler 13</v>
      </c>
      <c r="F191" s="40"/>
      <c r="G191" s="40"/>
      <c r="H191" s="20" t="str">
        <f t="shared" si="22"/>
        <v/>
      </c>
      <c r="I191" s="40"/>
      <c r="J191" s="36">
        <f t="shared" si="25"/>
        <v>0</v>
      </c>
      <c r="K191" s="39" t="str">
        <f>Spelerslijst!$C$9</f>
        <v>speler 7</v>
      </c>
      <c r="L191" s="40"/>
      <c r="M191" s="40"/>
      <c r="N191" s="20" t="str">
        <f t="shared" si="23"/>
        <v/>
      </c>
      <c r="O191" s="40"/>
      <c r="S191" s="23"/>
      <c r="T191" s="23"/>
      <c r="U191" s="23"/>
      <c r="V191" s="23"/>
      <c r="W191" s="23"/>
      <c r="X191" s="23"/>
      <c r="Y191" s="23"/>
      <c r="Z191" s="23"/>
    </row>
    <row r="192" spans="1:26" x14ac:dyDescent="0.25">
      <c r="A192" s="36">
        <v>203</v>
      </c>
      <c r="B192" s="37"/>
      <c r="C192" s="66"/>
      <c r="D192" s="38">
        <v>204</v>
      </c>
      <c r="E192" s="39" t="str">
        <f>Spelerslijst!$C$16</f>
        <v>speler 14</v>
      </c>
      <c r="F192" s="40"/>
      <c r="G192" s="40"/>
      <c r="H192" s="20" t="str">
        <f t="shared" si="22"/>
        <v/>
      </c>
      <c r="I192" s="40"/>
      <c r="J192" s="36">
        <f t="shared" si="25"/>
        <v>0</v>
      </c>
      <c r="K192" s="39" t="str">
        <f>Spelerslijst!$C$8</f>
        <v>speler 6</v>
      </c>
      <c r="L192" s="40"/>
      <c r="M192" s="40"/>
      <c r="N192" s="20" t="str">
        <f t="shared" si="23"/>
        <v/>
      </c>
      <c r="O192" s="40"/>
      <c r="S192" s="23"/>
      <c r="T192" s="23"/>
      <c r="U192" s="23"/>
      <c r="V192" s="23"/>
      <c r="W192" s="23"/>
      <c r="X192" s="23"/>
      <c r="Y192" s="23"/>
      <c r="Z192" s="23"/>
    </row>
    <row r="193" spans="1:26" x14ac:dyDescent="0.25">
      <c r="A193" s="36">
        <v>204</v>
      </c>
      <c r="B193" s="37"/>
      <c r="C193" s="66"/>
      <c r="D193" s="38">
        <v>205</v>
      </c>
      <c r="E193" s="39" t="str">
        <f>Spelerslijst!$C$17</f>
        <v>speler 15</v>
      </c>
      <c r="F193" s="40"/>
      <c r="G193" s="40"/>
      <c r="H193" s="20" t="str">
        <f t="shared" si="22"/>
        <v/>
      </c>
      <c r="I193" s="40"/>
      <c r="J193" s="36">
        <f t="shared" si="25"/>
        <v>0</v>
      </c>
      <c r="K193" s="39" t="str">
        <f>Spelerslijst!$C$7</f>
        <v>speler 5</v>
      </c>
      <c r="L193" s="40"/>
      <c r="M193" s="40"/>
      <c r="N193" s="20" t="str">
        <f t="shared" si="23"/>
        <v/>
      </c>
      <c r="O193" s="40"/>
      <c r="S193" s="23"/>
      <c r="T193" s="23"/>
      <c r="U193" s="23"/>
      <c r="V193" s="23"/>
      <c r="W193" s="23"/>
      <c r="X193" s="23"/>
      <c r="Y193" s="23"/>
      <c r="Z193" s="23"/>
    </row>
    <row r="194" spans="1:26" x14ac:dyDescent="0.25">
      <c r="A194" s="36">
        <v>205</v>
      </c>
      <c r="B194" s="37"/>
      <c r="C194" s="66"/>
      <c r="D194" s="38">
        <v>206</v>
      </c>
      <c r="E194" s="39" t="str">
        <f>Spelerslijst!$C$18</f>
        <v>speler 16</v>
      </c>
      <c r="F194" s="40"/>
      <c r="G194" s="40"/>
      <c r="H194" s="20" t="str">
        <f t="shared" si="22"/>
        <v/>
      </c>
      <c r="I194" s="40"/>
      <c r="J194" s="36">
        <f t="shared" si="25"/>
        <v>0</v>
      </c>
      <c r="K194" s="39" t="str">
        <f>Spelerslijst!$C$6</f>
        <v>speler 4</v>
      </c>
      <c r="L194" s="40"/>
      <c r="M194" s="40"/>
      <c r="N194" s="20" t="str">
        <f t="shared" si="23"/>
        <v/>
      </c>
      <c r="O194" s="40"/>
      <c r="S194" s="23"/>
      <c r="T194" s="23"/>
      <c r="U194" s="23"/>
      <c r="V194" s="23"/>
      <c r="W194" s="23"/>
      <c r="X194" s="23"/>
      <c r="Y194" s="23"/>
      <c r="Z194" s="23"/>
    </row>
    <row r="195" spans="1:26" x14ac:dyDescent="0.25">
      <c r="A195" s="36">
        <v>207</v>
      </c>
      <c r="B195" s="37"/>
      <c r="C195" s="66"/>
      <c r="D195" s="38">
        <v>208</v>
      </c>
      <c r="E195" s="39" t="str">
        <f>Spelerslijst!$C$20</f>
        <v>speler 18</v>
      </c>
      <c r="F195" s="40"/>
      <c r="G195" s="40"/>
      <c r="H195" s="20" t="str">
        <f t="shared" si="22"/>
        <v/>
      </c>
      <c r="I195" s="40"/>
      <c r="J195" s="36">
        <f t="shared" si="25"/>
        <v>0</v>
      </c>
      <c r="K195" s="39" t="str">
        <f>Spelerslijst!$C$4</f>
        <v>speler 2</v>
      </c>
      <c r="L195" s="40"/>
      <c r="M195" s="40"/>
      <c r="N195" s="20" t="str">
        <f t="shared" si="23"/>
        <v/>
      </c>
      <c r="O195" s="40"/>
      <c r="S195" s="23"/>
      <c r="T195" s="23"/>
      <c r="U195" s="23"/>
      <c r="V195" s="23"/>
      <c r="W195" s="23"/>
      <c r="X195" s="23"/>
      <c r="Y195" s="23"/>
      <c r="Z195" s="23"/>
    </row>
    <row r="196" spans="1:26" x14ac:dyDescent="0.25">
      <c r="A196" s="36">
        <v>208</v>
      </c>
      <c r="B196" s="37"/>
      <c r="C196" s="66"/>
      <c r="D196" s="38">
        <v>209</v>
      </c>
      <c r="E196" s="39" t="str">
        <f>Spelerslijst!$C$21</f>
        <v>speler 19</v>
      </c>
      <c r="F196" s="40"/>
      <c r="G196" s="40"/>
      <c r="H196" s="20" t="str">
        <f t="shared" si="22"/>
        <v/>
      </c>
      <c r="I196" s="40"/>
      <c r="J196" s="36">
        <f t="shared" si="25"/>
        <v>0</v>
      </c>
      <c r="K196" s="39" t="str">
        <f>Spelerslijst!$C$3</f>
        <v>speler 1</v>
      </c>
      <c r="L196" s="40"/>
      <c r="M196" s="40"/>
      <c r="N196" s="20" t="str">
        <f t="shared" si="23"/>
        <v/>
      </c>
      <c r="O196" s="40"/>
      <c r="S196" s="23"/>
      <c r="T196" s="23"/>
      <c r="U196" s="23"/>
      <c r="V196" s="23"/>
      <c r="W196" s="23"/>
      <c r="X196" s="23"/>
      <c r="Y196" s="23"/>
      <c r="Z196" s="23"/>
    </row>
    <row r="197" spans="1:26" x14ac:dyDescent="0.25">
      <c r="A197" s="36">
        <v>209</v>
      </c>
      <c r="B197" s="37"/>
      <c r="C197" s="66"/>
      <c r="D197" s="38">
        <v>210</v>
      </c>
      <c r="E197" s="39" t="str">
        <f>Spelerslijst!$C$22</f>
        <v>speler 20</v>
      </c>
      <c r="F197" s="40"/>
      <c r="G197" s="40"/>
      <c r="H197" s="20" t="str">
        <f t="shared" si="22"/>
        <v/>
      </c>
      <c r="I197" s="40"/>
      <c r="J197" s="36">
        <f t="shared" si="25"/>
        <v>0</v>
      </c>
      <c r="K197" s="39" t="str">
        <f>Spelerslijst!$C$23</f>
        <v>speler 21</v>
      </c>
      <c r="L197" s="40"/>
      <c r="M197" s="40"/>
      <c r="N197" s="20" t="str">
        <f t="shared" si="23"/>
        <v/>
      </c>
      <c r="O197" s="40"/>
      <c r="S197" s="23"/>
      <c r="T197" s="23"/>
      <c r="U197" s="23"/>
      <c r="V197" s="23"/>
      <c r="W197" s="23"/>
      <c r="X197" s="23"/>
      <c r="Y197" s="23"/>
      <c r="Z197" s="23"/>
    </row>
    <row r="198" spans="1:26" x14ac:dyDescent="0.25">
      <c r="A198" s="36">
        <v>211</v>
      </c>
      <c r="B198" s="37"/>
      <c r="C198" s="66"/>
      <c r="D198" s="38">
        <v>212</v>
      </c>
      <c r="E198" s="39" t="str">
        <f>Spelerslijst!$C$3</f>
        <v>speler 1</v>
      </c>
      <c r="F198" s="40"/>
      <c r="G198" s="40"/>
      <c r="H198" s="20" t="str">
        <f t="shared" ref="H198:H261" si="26">IF(G198="","",F198/G198)</f>
        <v/>
      </c>
      <c r="I198" s="40"/>
      <c r="J198" s="36">
        <f t="shared" si="25"/>
        <v>0</v>
      </c>
      <c r="K198" s="39" t="str">
        <f>Spelerslijst!$C$22</f>
        <v>speler 20</v>
      </c>
      <c r="L198" s="40"/>
      <c r="M198" s="40"/>
      <c r="N198" s="20" t="str">
        <f t="shared" ref="N198:N261" si="27">IF(M198="","",L198/M198)</f>
        <v/>
      </c>
      <c r="O198" s="40"/>
      <c r="S198" s="23"/>
      <c r="T198" s="23"/>
      <c r="U198" s="23"/>
      <c r="V198" s="23"/>
      <c r="W198" s="23"/>
      <c r="X198" s="23"/>
      <c r="Y198" s="23"/>
      <c r="Z198" s="23"/>
    </row>
    <row r="199" spans="1:26" x14ac:dyDescent="0.25">
      <c r="A199" s="36">
        <v>212</v>
      </c>
      <c r="B199" s="37"/>
      <c r="C199" s="66"/>
      <c r="D199" s="38">
        <v>213</v>
      </c>
      <c r="E199" s="39" t="str">
        <f>Spelerslijst!$C$4</f>
        <v>speler 2</v>
      </c>
      <c r="F199" s="40"/>
      <c r="G199" s="40"/>
      <c r="H199" s="20" t="str">
        <f t="shared" si="26"/>
        <v/>
      </c>
      <c r="I199" s="40"/>
      <c r="J199" s="36">
        <f t="shared" si="25"/>
        <v>0</v>
      </c>
      <c r="K199" s="39" t="str">
        <f>Spelerslijst!$C$21</f>
        <v>speler 19</v>
      </c>
      <c r="L199" s="40"/>
      <c r="M199" s="40"/>
      <c r="N199" s="20" t="str">
        <f t="shared" si="27"/>
        <v/>
      </c>
      <c r="O199" s="40"/>
      <c r="S199" s="23"/>
      <c r="T199" s="23"/>
      <c r="U199" s="23"/>
      <c r="V199" s="23"/>
      <c r="W199" s="23"/>
      <c r="X199" s="23"/>
      <c r="Y199" s="23"/>
      <c r="Z199" s="23"/>
    </row>
    <row r="200" spans="1:26" x14ac:dyDescent="0.25">
      <c r="A200" s="36">
        <v>214</v>
      </c>
      <c r="B200" s="37"/>
      <c r="C200" s="66"/>
      <c r="D200" s="38">
        <v>215</v>
      </c>
      <c r="E200" s="39" t="str">
        <f>Spelerslijst!$C$6</f>
        <v>speler 4</v>
      </c>
      <c r="F200" s="40"/>
      <c r="G200" s="40"/>
      <c r="H200" s="20" t="str">
        <f t="shared" si="26"/>
        <v/>
      </c>
      <c r="I200" s="40"/>
      <c r="J200" s="36">
        <f t="shared" si="25"/>
        <v>0</v>
      </c>
      <c r="K200" s="39" t="str">
        <f>Spelerslijst!$C$19</f>
        <v>speler 17</v>
      </c>
      <c r="L200" s="40"/>
      <c r="M200" s="40"/>
      <c r="N200" s="20" t="str">
        <f t="shared" si="27"/>
        <v/>
      </c>
      <c r="O200" s="40"/>
      <c r="S200" s="23"/>
      <c r="T200" s="23"/>
      <c r="U200" s="23"/>
      <c r="V200" s="23"/>
      <c r="W200" s="23"/>
      <c r="X200" s="23"/>
      <c r="Y200" s="23"/>
      <c r="Z200" s="23"/>
    </row>
    <row r="201" spans="1:26" x14ac:dyDescent="0.25">
      <c r="A201" s="36">
        <v>215</v>
      </c>
      <c r="B201" s="37"/>
      <c r="C201" s="66"/>
      <c r="D201" s="38">
        <v>216</v>
      </c>
      <c r="E201" s="39" t="str">
        <f>Spelerslijst!$C$7</f>
        <v>speler 5</v>
      </c>
      <c r="F201" s="40"/>
      <c r="G201" s="40"/>
      <c r="H201" s="20" t="str">
        <f t="shared" si="26"/>
        <v/>
      </c>
      <c r="I201" s="40"/>
      <c r="J201" s="36">
        <f t="shared" si="25"/>
        <v>0</v>
      </c>
      <c r="K201" s="39" t="str">
        <f>Spelerslijst!$C$18</f>
        <v>speler 16</v>
      </c>
      <c r="L201" s="40"/>
      <c r="M201" s="40"/>
      <c r="N201" s="20" t="str">
        <f t="shared" si="27"/>
        <v/>
      </c>
      <c r="O201" s="40"/>
      <c r="S201" s="23"/>
      <c r="T201" s="23"/>
      <c r="U201" s="23"/>
      <c r="V201" s="23"/>
      <c r="W201" s="23"/>
      <c r="X201" s="23"/>
      <c r="Y201" s="23"/>
      <c r="Z201" s="23"/>
    </row>
    <row r="202" spans="1:26" x14ac:dyDescent="0.25">
      <c r="A202" s="36">
        <v>216</v>
      </c>
      <c r="B202" s="37"/>
      <c r="C202" s="66"/>
      <c r="D202" s="38">
        <v>217</v>
      </c>
      <c r="E202" s="39" t="str">
        <f>Spelerslijst!$C$8</f>
        <v>speler 6</v>
      </c>
      <c r="F202" s="40"/>
      <c r="G202" s="40"/>
      <c r="H202" s="20" t="str">
        <f t="shared" si="26"/>
        <v/>
      </c>
      <c r="I202" s="40"/>
      <c r="J202" s="36">
        <f t="shared" si="25"/>
        <v>0</v>
      </c>
      <c r="K202" s="39" t="str">
        <f>Spelerslijst!$C$17</f>
        <v>speler 15</v>
      </c>
      <c r="L202" s="40"/>
      <c r="M202" s="40"/>
      <c r="N202" s="20" t="str">
        <f t="shared" si="27"/>
        <v/>
      </c>
      <c r="O202" s="40"/>
      <c r="S202" s="23"/>
      <c r="T202" s="23"/>
      <c r="U202" s="23"/>
      <c r="V202" s="23"/>
      <c r="W202" s="23"/>
      <c r="X202" s="23"/>
      <c r="Y202" s="23"/>
      <c r="Z202" s="23"/>
    </row>
    <row r="203" spans="1:26" x14ac:dyDescent="0.25">
      <c r="A203" s="36">
        <v>217</v>
      </c>
      <c r="B203" s="37"/>
      <c r="C203" s="66"/>
      <c r="D203" s="38">
        <v>218</v>
      </c>
      <c r="E203" s="39" t="str">
        <f>Spelerslijst!$C$9</f>
        <v>speler 7</v>
      </c>
      <c r="F203" s="40"/>
      <c r="G203" s="40"/>
      <c r="H203" s="20" t="str">
        <f t="shared" si="26"/>
        <v/>
      </c>
      <c r="I203" s="40"/>
      <c r="J203" s="36">
        <f t="shared" si="25"/>
        <v>0</v>
      </c>
      <c r="K203" s="39" t="str">
        <f>Spelerslijst!$C$16</f>
        <v>speler 14</v>
      </c>
      <c r="L203" s="40"/>
      <c r="M203" s="40"/>
      <c r="N203" s="20" t="str">
        <f t="shared" si="27"/>
        <v/>
      </c>
      <c r="O203" s="40"/>
      <c r="S203" s="23"/>
      <c r="T203" s="23"/>
      <c r="U203" s="23"/>
      <c r="V203" s="23"/>
      <c r="W203" s="23"/>
      <c r="X203" s="23"/>
      <c r="Y203" s="23"/>
      <c r="Z203" s="23"/>
    </row>
    <row r="204" spans="1:26" x14ac:dyDescent="0.25">
      <c r="A204" s="36">
        <v>218</v>
      </c>
      <c r="B204" s="37"/>
      <c r="C204" s="66"/>
      <c r="D204" s="38">
        <v>219</v>
      </c>
      <c r="E204" s="39" t="str">
        <f>Spelerslijst!$C$10</f>
        <v>speler 8</v>
      </c>
      <c r="F204" s="40"/>
      <c r="G204" s="40"/>
      <c r="H204" s="20" t="str">
        <f t="shared" si="26"/>
        <v/>
      </c>
      <c r="I204" s="40"/>
      <c r="J204" s="36">
        <f t="shared" si="25"/>
        <v>0</v>
      </c>
      <c r="K204" s="39" t="str">
        <f>Spelerslijst!$C$15</f>
        <v>speler 13</v>
      </c>
      <c r="L204" s="40"/>
      <c r="M204" s="40"/>
      <c r="N204" s="20" t="str">
        <f t="shared" si="27"/>
        <v/>
      </c>
      <c r="O204" s="40"/>
      <c r="S204" s="23"/>
      <c r="T204" s="23"/>
      <c r="U204" s="23"/>
      <c r="V204" s="23"/>
      <c r="W204" s="23"/>
      <c r="X204" s="23"/>
      <c r="Y204" s="23"/>
      <c r="Z204" s="23"/>
    </row>
    <row r="205" spans="1:26" x14ac:dyDescent="0.25">
      <c r="A205" s="36">
        <v>219</v>
      </c>
      <c r="B205" s="37"/>
      <c r="C205" s="66"/>
      <c r="D205" s="38">
        <v>220</v>
      </c>
      <c r="E205" s="39" t="str">
        <f>Spelerslijst!$C$11</f>
        <v>speler 9</v>
      </c>
      <c r="F205" s="40"/>
      <c r="G205" s="40"/>
      <c r="H205" s="20" t="str">
        <f t="shared" si="26"/>
        <v/>
      </c>
      <c r="I205" s="40"/>
      <c r="J205" s="36">
        <f t="shared" si="25"/>
        <v>0</v>
      </c>
      <c r="K205" s="39" t="str">
        <f>Spelerslijst!$C$14</f>
        <v>speler 12</v>
      </c>
      <c r="L205" s="40"/>
      <c r="M205" s="40"/>
      <c r="N205" s="20" t="str">
        <f t="shared" si="27"/>
        <v/>
      </c>
      <c r="O205" s="40"/>
      <c r="S205" s="23"/>
      <c r="T205" s="23"/>
      <c r="U205" s="23"/>
      <c r="V205" s="23"/>
      <c r="W205" s="23"/>
      <c r="X205" s="23"/>
      <c r="Y205" s="23"/>
      <c r="Z205" s="23"/>
    </row>
    <row r="206" spans="1:26" x14ac:dyDescent="0.25">
      <c r="A206" s="36">
        <v>220</v>
      </c>
      <c r="B206" s="37"/>
      <c r="C206" s="66"/>
      <c r="D206" s="38">
        <v>221</v>
      </c>
      <c r="E206" s="39" t="str">
        <f>Spelerslijst!$C$12</f>
        <v>speler 10</v>
      </c>
      <c r="F206" s="40"/>
      <c r="G206" s="40"/>
      <c r="H206" s="20" t="str">
        <f t="shared" si="26"/>
        <v/>
      </c>
      <c r="I206" s="40"/>
      <c r="J206" s="36">
        <f t="shared" si="25"/>
        <v>0</v>
      </c>
      <c r="K206" s="39" t="str">
        <f>Spelerslijst!$C$13</f>
        <v>speler 11</v>
      </c>
      <c r="L206" s="40"/>
      <c r="M206" s="40"/>
      <c r="N206" s="20" t="str">
        <f t="shared" si="27"/>
        <v/>
      </c>
      <c r="O206" s="40"/>
      <c r="S206" s="23"/>
      <c r="T206" s="23"/>
      <c r="U206" s="23"/>
      <c r="V206" s="23"/>
      <c r="W206" s="23"/>
      <c r="X206" s="23"/>
      <c r="Y206" s="23"/>
      <c r="Z206" s="23"/>
    </row>
    <row r="207" spans="1:26" x14ac:dyDescent="0.25">
      <c r="A207" s="36">
        <v>221</v>
      </c>
      <c r="B207" s="37"/>
      <c r="C207" s="66"/>
      <c r="D207" s="38">
        <v>222</v>
      </c>
      <c r="E207" s="39" t="str">
        <f>Spelerslijst!$C$13</f>
        <v>speler 11</v>
      </c>
      <c r="F207" s="40"/>
      <c r="G207" s="40"/>
      <c r="H207" s="20" t="str">
        <f t="shared" si="26"/>
        <v/>
      </c>
      <c r="I207" s="40"/>
      <c r="J207" s="36">
        <f t="shared" si="25"/>
        <v>0</v>
      </c>
      <c r="K207" s="39" t="str">
        <f>Spelerslijst!$C$24</f>
        <v>vrij</v>
      </c>
      <c r="L207" s="40"/>
      <c r="M207" s="40"/>
      <c r="N207" s="20" t="str">
        <f t="shared" si="27"/>
        <v/>
      </c>
      <c r="O207" s="40"/>
      <c r="S207" s="23"/>
      <c r="T207" s="23"/>
      <c r="U207" s="23"/>
      <c r="V207" s="23"/>
      <c r="W207" s="23"/>
      <c r="X207" s="23"/>
      <c r="Y207" s="23"/>
      <c r="Z207" s="23"/>
    </row>
    <row r="208" spans="1:26" x14ac:dyDescent="0.25">
      <c r="A208" s="36">
        <v>222</v>
      </c>
      <c r="B208" s="37"/>
      <c r="C208" s="66"/>
      <c r="D208" s="38">
        <v>223</v>
      </c>
      <c r="E208" s="39" t="str">
        <f>Spelerslijst!$C$14</f>
        <v>speler 12</v>
      </c>
      <c r="F208" s="40"/>
      <c r="G208" s="40"/>
      <c r="H208" s="20" t="str">
        <f t="shared" si="26"/>
        <v/>
      </c>
      <c r="I208" s="40"/>
      <c r="J208" s="36">
        <f t="shared" si="25"/>
        <v>0</v>
      </c>
      <c r="K208" s="39" t="str">
        <f>Spelerslijst!$C$12</f>
        <v>speler 10</v>
      </c>
      <c r="L208" s="40"/>
      <c r="M208" s="40"/>
      <c r="N208" s="20" t="str">
        <f t="shared" si="27"/>
        <v/>
      </c>
      <c r="O208" s="40"/>
      <c r="S208" s="23"/>
      <c r="T208" s="23"/>
      <c r="U208" s="23"/>
      <c r="V208" s="23"/>
      <c r="W208" s="23"/>
      <c r="X208" s="23"/>
      <c r="Y208" s="23"/>
      <c r="Z208" s="23"/>
    </row>
    <row r="209" spans="1:26" x14ac:dyDescent="0.25">
      <c r="A209" s="36">
        <v>223</v>
      </c>
      <c r="B209" s="37"/>
      <c r="C209" s="66"/>
      <c r="D209" s="38">
        <v>224</v>
      </c>
      <c r="E209" s="39" t="str">
        <f>Spelerslijst!$C$15</f>
        <v>speler 13</v>
      </c>
      <c r="F209" s="40"/>
      <c r="G209" s="40"/>
      <c r="H209" s="20" t="str">
        <f t="shared" si="26"/>
        <v/>
      </c>
      <c r="I209" s="40"/>
      <c r="J209" s="36">
        <f t="shared" si="25"/>
        <v>0</v>
      </c>
      <c r="K209" s="39" t="str">
        <f>Spelerslijst!$C$11</f>
        <v>speler 9</v>
      </c>
      <c r="L209" s="40"/>
      <c r="M209" s="40"/>
      <c r="N209" s="20" t="str">
        <f t="shared" si="27"/>
        <v/>
      </c>
      <c r="O209" s="40"/>
      <c r="S209" s="23"/>
      <c r="T209" s="23"/>
      <c r="U209" s="23"/>
      <c r="V209" s="23"/>
      <c r="W209" s="23"/>
      <c r="X209" s="23"/>
      <c r="Y209" s="23"/>
      <c r="Z209" s="23"/>
    </row>
    <row r="210" spans="1:26" x14ac:dyDescent="0.25">
      <c r="A210" s="36">
        <v>224</v>
      </c>
      <c r="B210" s="37"/>
      <c r="C210" s="66"/>
      <c r="D210" s="38">
        <v>225</v>
      </c>
      <c r="E210" s="39" t="str">
        <f>Spelerslijst!$C$16</f>
        <v>speler 14</v>
      </c>
      <c r="F210" s="40"/>
      <c r="G210" s="40"/>
      <c r="H210" s="20" t="str">
        <f t="shared" si="26"/>
        <v/>
      </c>
      <c r="I210" s="40"/>
      <c r="J210" s="36">
        <f t="shared" si="25"/>
        <v>0</v>
      </c>
      <c r="K210" s="39" t="str">
        <f>Spelerslijst!$C$10</f>
        <v>speler 8</v>
      </c>
      <c r="L210" s="40"/>
      <c r="M210" s="40"/>
      <c r="N210" s="20" t="str">
        <f t="shared" si="27"/>
        <v/>
      </c>
      <c r="O210" s="40"/>
      <c r="S210" s="23"/>
      <c r="T210" s="23"/>
      <c r="U210" s="23"/>
      <c r="V210" s="23"/>
      <c r="W210" s="23"/>
      <c r="X210" s="23"/>
      <c r="Y210" s="23"/>
      <c r="Z210" s="23"/>
    </row>
    <row r="211" spans="1:26" x14ac:dyDescent="0.25">
      <c r="A211" s="36">
        <v>225</v>
      </c>
      <c r="B211" s="37"/>
      <c r="C211" s="66"/>
      <c r="D211" s="38">
        <v>226</v>
      </c>
      <c r="E211" s="39" t="str">
        <f>Spelerslijst!$C$17</f>
        <v>speler 15</v>
      </c>
      <c r="F211" s="40"/>
      <c r="G211" s="40"/>
      <c r="H211" s="20" t="str">
        <f t="shared" si="26"/>
        <v/>
      </c>
      <c r="I211" s="40"/>
      <c r="J211" s="36">
        <f t="shared" si="25"/>
        <v>0</v>
      </c>
      <c r="K211" s="39" t="str">
        <f>Spelerslijst!$C$9</f>
        <v>speler 7</v>
      </c>
      <c r="L211" s="40"/>
      <c r="M211" s="40"/>
      <c r="N211" s="20" t="str">
        <f t="shared" si="27"/>
        <v/>
      </c>
      <c r="O211" s="40"/>
      <c r="S211" s="23"/>
      <c r="T211" s="23"/>
      <c r="U211" s="23"/>
      <c r="V211" s="23"/>
      <c r="W211" s="23"/>
      <c r="X211" s="23"/>
      <c r="Y211" s="23"/>
      <c r="Z211" s="23"/>
    </row>
    <row r="212" spans="1:26" x14ac:dyDescent="0.25">
      <c r="A212" s="36">
        <v>226</v>
      </c>
      <c r="B212" s="37"/>
      <c r="C212" s="66"/>
      <c r="D212" s="38">
        <v>227</v>
      </c>
      <c r="E212" s="39" t="str">
        <f>Spelerslijst!$C$18</f>
        <v>speler 16</v>
      </c>
      <c r="F212" s="40"/>
      <c r="G212" s="40"/>
      <c r="H212" s="20" t="str">
        <f t="shared" si="26"/>
        <v/>
      </c>
      <c r="I212" s="40"/>
      <c r="J212" s="36">
        <f t="shared" si="25"/>
        <v>0</v>
      </c>
      <c r="K212" s="39" t="str">
        <f>Spelerslijst!$C$8</f>
        <v>speler 6</v>
      </c>
      <c r="L212" s="40"/>
      <c r="M212" s="40"/>
      <c r="N212" s="20" t="str">
        <f t="shared" si="27"/>
        <v/>
      </c>
      <c r="O212" s="40"/>
      <c r="S212" s="23"/>
      <c r="T212" s="23"/>
      <c r="U212" s="23"/>
      <c r="V212" s="23"/>
      <c r="W212" s="23"/>
      <c r="X212" s="23"/>
      <c r="Y212" s="23"/>
    </row>
    <row r="213" spans="1:26" x14ac:dyDescent="0.25">
      <c r="A213" s="36">
        <v>227</v>
      </c>
      <c r="B213" s="37"/>
      <c r="C213" s="66"/>
      <c r="D213" s="38">
        <v>228</v>
      </c>
      <c r="E213" s="39" t="str">
        <f>Spelerslijst!$C$19</f>
        <v>speler 17</v>
      </c>
      <c r="F213" s="40"/>
      <c r="G213" s="40"/>
      <c r="H213" s="20" t="str">
        <f t="shared" si="26"/>
        <v/>
      </c>
      <c r="I213" s="40"/>
      <c r="J213" s="36">
        <f t="shared" si="25"/>
        <v>0</v>
      </c>
      <c r="K213" s="39" t="str">
        <f>Spelerslijst!$C$7</f>
        <v>speler 5</v>
      </c>
      <c r="L213" s="40"/>
      <c r="M213" s="40"/>
      <c r="N213" s="20" t="str">
        <f t="shared" si="27"/>
        <v/>
      </c>
      <c r="O213" s="40"/>
      <c r="S213" s="23"/>
      <c r="T213" s="23"/>
      <c r="U213" s="23"/>
      <c r="V213" s="23"/>
      <c r="W213" s="23"/>
      <c r="X213" s="23"/>
      <c r="Y213" s="23"/>
      <c r="Z213" s="23"/>
    </row>
    <row r="214" spans="1:26" x14ac:dyDescent="0.25">
      <c r="A214" s="36">
        <v>228</v>
      </c>
      <c r="B214" s="37"/>
      <c r="C214" s="66"/>
      <c r="D214" s="38">
        <v>229</v>
      </c>
      <c r="E214" s="39" t="str">
        <f>Spelerslijst!$C$20</f>
        <v>speler 18</v>
      </c>
      <c r="F214" s="40"/>
      <c r="G214" s="40"/>
      <c r="H214" s="20" t="str">
        <f t="shared" si="26"/>
        <v/>
      </c>
      <c r="I214" s="40"/>
      <c r="J214" s="36">
        <f t="shared" si="25"/>
        <v>0</v>
      </c>
      <c r="K214" s="39" t="str">
        <f>Spelerslijst!$C$6</f>
        <v>speler 4</v>
      </c>
      <c r="L214" s="40"/>
      <c r="M214" s="40"/>
      <c r="N214" s="20" t="str">
        <f t="shared" si="27"/>
        <v/>
      </c>
      <c r="O214" s="40"/>
      <c r="S214" s="23"/>
      <c r="T214" s="23"/>
      <c r="U214" s="23"/>
      <c r="V214" s="23"/>
      <c r="W214" s="23"/>
      <c r="X214" s="23"/>
      <c r="Y214" s="23"/>
      <c r="Z214" s="23"/>
    </row>
    <row r="215" spans="1:26" x14ac:dyDescent="0.25">
      <c r="A215" s="36">
        <v>230</v>
      </c>
      <c r="B215" s="37"/>
      <c r="C215" s="66"/>
      <c r="D215" s="38">
        <v>231</v>
      </c>
      <c r="E215" s="39" t="str">
        <f>Spelerslijst!$C$22</f>
        <v>speler 20</v>
      </c>
      <c r="F215" s="40"/>
      <c r="G215" s="40"/>
      <c r="H215" s="20" t="str">
        <f t="shared" si="26"/>
        <v/>
      </c>
      <c r="I215" s="40"/>
      <c r="J215" s="36">
        <f t="shared" si="25"/>
        <v>0</v>
      </c>
      <c r="K215" s="39" t="str">
        <f>Spelerslijst!$C$4</f>
        <v>speler 2</v>
      </c>
      <c r="L215" s="40"/>
      <c r="M215" s="40"/>
      <c r="N215" s="20" t="str">
        <f t="shared" si="27"/>
        <v/>
      </c>
      <c r="O215" s="40"/>
      <c r="S215" s="23"/>
      <c r="T215" s="23"/>
      <c r="U215" s="23"/>
      <c r="V215" s="23"/>
      <c r="W215" s="23"/>
      <c r="X215" s="23"/>
      <c r="Y215" s="23"/>
      <c r="Z215" s="23"/>
    </row>
    <row r="216" spans="1:26" x14ac:dyDescent="0.25">
      <c r="A216" s="36">
        <v>231</v>
      </c>
      <c r="B216" s="37"/>
      <c r="C216" s="66"/>
      <c r="D216" s="38">
        <v>232</v>
      </c>
      <c r="E216" s="39" t="str">
        <f>Spelerslijst!$C$23</f>
        <v>speler 21</v>
      </c>
      <c r="F216" s="40"/>
      <c r="G216" s="40"/>
      <c r="H216" s="20" t="str">
        <f t="shared" si="26"/>
        <v/>
      </c>
      <c r="I216" s="40"/>
      <c r="J216" s="36">
        <f t="shared" si="25"/>
        <v>0</v>
      </c>
      <c r="K216" s="39" t="str">
        <f>Spelerslijst!$C$3</f>
        <v>speler 1</v>
      </c>
      <c r="L216" s="40"/>
      <c r="M216" s="40"/>
      <c r="N216" s="20" t="str">
        <f t="shared" si="27"/>
        <v/>
      </c>
      <c r="O216" s="40"/>
      <c r="S216" s="23"/>
      <c r="T216" s="23"/>
      <c r="U216" s="23"/>
      <c r="V216" s="23"/>
      <c r="W216" s="23"/>
      <c r="X216" s="23"/>
      <c r="Y216" s="23"/>
      <c r="Z216" s="23"/>
    </row>
    <row r="217" spans="1:26" x14ac:dyDescent="0.25">
      <c r="A217" s="36">
        <v>844</v>
      </c>
      <c r="B217" s="37"/>
      <c r="C217" s="66"/>
      <c r="D217" s="38">
        <v>145</v>
      </c>
      <c r="E217" s="39" t="str">
        <f>Spelerslijst!$C$24</f>
        <v>vrij</v>
      </c>
      <c r="F217" s="40"/>
      <c r="G217" s="40"/>
      <c r="H217" s="20" t="str">
        <f t="shared" si="26"/>
        <v/>
      </c>
      <c r="I217" s="40"/>
      <c r="J217" s="36">
        <f t="shared" si="25"/>
        <v>0</v>
      </c>
      <c r="K217" s="39" t="str">
        <f>Spelerslijst!$C$20</f>
        <v>speler 18</v>
      </c>
      <c r="L217" s="40"/>
      <c r="M217" s="40"/>
      <c r="N217" s="20" t="str">
        <f t="shared" si="27"/>
        <v/>
      </c>
      <c r="O217" s="40"/>
      <c r="P217" s="21">
        <f t="shared" ref="P217:P223" si="28">COUNTA(M217:M217)</f>
        <v>0</v>
      </c>
      <c r="S217" s="23"/>
      <c r="T217" s="23"/>
      <c r="U217" s="23"/>
      <c r="V217" s="23"/>
      <c r="W217" s="23"/>
      <c r="X217" s="23"/>
      <c r="Y217" s="23"/>
      <c r="Z217" s="23"/>
    </row>
    <row r="218" spans="1:26" x14ac:dyDescent="0.25">
      <c r="A218" s="36">
        <v>901</v>
      </c>
      <c r="B218" s="37"/>
      <c r="C218" s="66"/>
      <c r="D218" s="38">
        <v>2</v>
      </c>
      <c r="E218" s="39" t="str">
        <f>Spelerslijst!$C$3</f>
        <v>speler 1</v>
      </c>
      <c r="F218" s="40"/>
      <c r="G218" s="40"/>
      <c r="H218" s="20" t="str">
        <f t="shared" si="26"/>
        <v/>
      </c>
      <c r="I218" s="40"/>
      <c r="J218" s="36">
        <f t="shared" si="25"/>
        <v>0</v>
      </c>
      <c r="K218" s="39" t="str">
        <f>Spelerslijst!$C$24</f>
        <v>vrij</v>
      </c>
      <c r="L218" s="40"/>
      <c r="M218" s="40"/>
      <c r="N218" s="20" t="str">
        <f t="shared" si="27"/>
        <v/>
      </c>
      <c r="O218" s="40"/>
      <c r="P218" s="21">
        <f t="shared" si="28"/>
        <v>0</v>
      </c>
      <c r="S218" s="23"/>
      <c r="T218" s="23"/>
      <c r="U218" s="23"/>
      <c r="V218" s="23"/>
      <c r="W218" s="23"/>
      <c r="X218" s="23"/>
      <c r="Y218" s="23"/>
      <c r="Z218" s="23"/>
    </row>
    <row r="219" spans="1:26" x14ac:dyDescent="0.25">
      <c r="A219" s="36">
        <v>912</v>
      </c>
      <c r="B219" s="37"/>
      <c r="C219" s="66"/>
      <c r="D219" s="38">
        <v>13</v>
      </c>
      <c r="E219" s="39" t="str">
        <f>Spelerslijst!$C$24</f>
        <v>vrij</v>
      </c>
      <c r="F219" s="40"/>
      <c r="G219" s="40"/>
      <c r="H219" s="20" t="str">
        <f t="shared" si="26"/>
        <v/>
      </c>
      <c r="I219" s="40"/>
      <c r="J219" s="36">
        <f t="shared" si="25"/>
        <v>0</v>
      </c>
      <c r="K219" s="39" t="str">
        <f>Spelerslijst!$C$14</f>
        <v>speler 12</v>
      </c>
      <c r="L219" s="40"/>
      <c r="M219" s="40"/>
      <c r="N219" s="20" t="str">
        <f t="shared" si="27"/>
        <v/>
      </c>
      <c r="O219" s="40"/>
      <c r="P219" s="21">
        <f t="shared" si="28"/>
        <v>0</v>
      </c>
      <c r="S219" s="23"/>
      <c r="T219" s="23"/>
      <c r="U219" s="23"/>
      <c r="V219" s="23"/>
      <c r="W219" s="23"/>
      <c r="X219" s="23"/>
      <c r="Y219" s="23"/>
      <c r="Z219" s="23"/>
    </row>
    <row r="220" spans="1:26" x14ac:dyDescent="0.25">
      <c r="A220" s="36">
        <v>923</v>
      </c>
      <c r="B220" s="37"/>
      <c r="C220" s="66"/>
      <c r="D220" s="38">
        <v>24</v>
      </c>
      <c r="E220" s="39" t="str">
        <f>Spelerslijst!$C$4</f>
        <v>speler 2</v>
      </c>
      <c r="F220" s="40"/>
      <c r="G220" s="40"/>
      <c r="H220" s="20" t="str">
        <f t="shared" si="26"/>
        <v/>
      </c>
      <c r="I220" s="40"/>
      <c r="J220" s="36">
        <f t="shared" si="25"/>
        <v>0</v>
      </c>
      <c r="K220" s="39" t="str">
        <f>Spelerslijst!$C$24</f>
        <v>vrij</v>
      </c>
      <c r="L220" s="40"/>
      <c r="M220" s="40"/>
      <c r="N220" s="20" t="str">
        <f t="shared" si="27"/>
        <v/>
      </c>
      <c r="O220" s="40"/>
      <c r="P220" s="21">
        <f t="shared" si="28"/>
        <v>0</v>
      </c>
      <c r="S220" s="23"/>
      <c r="T220" s="23"/>
      <c r="U220" s="23"/>
      <c r="V220" s="23"/>
      <c r="W220" s="23"/>
      <c r="X220" s="23"/>
      <c r="Y220" s="23"/>
      <c r="Z220" s="23"/>
    </row>
    <row r="221" spans="1:26" x14ac:dyDescent="0.25">
      <c r="A221" s="36">
        <v>934</v>
      </c>
      <c r="B221" s="37"/>
      <c r="C221" s="66"/>
      <c r="D221" s="38">
        <v>35</v>
      </c>
      <c r="E221" s="39" t="str">
        <f>Spelerslijst!$C$24</f>
        <v>vrij</v>
      </c>
      <c r="F221" s="40"/>
      <c r="G221" s="40"/>
      <c r="H221" s="20" t="str">
        <f t="shared" si="26"/>
        <v/>
      </c>
      <c r="I221" s="40"/>
      <c r="J221" s="36">
        <f t="shared" si="25"/>
        <v>0</v>
      </c>
      <c r="K221" s="39" t="str">
        <f>Spelerslijst!$C$15</f>
        <v>speler 13</v>
      </c>
      <c r="L221" s="40"/>
      <c r="M221" s="40"/>
      <c r="N221" s="20" t="str">
        <f t="shared" si="27"/>
        <v/>
      </c>
      <c r="O221" s="40"/>
      <c r="P221" s="21">
        <f t="shared" si="28"/>
        <v>0</v>
      </c>
      <c r="S221" s="23"/>
      <c r="T221" s="23"/>
      <c r="U221" s="23"/>
      <c r="V221" s="23"/>
      <c r="W221" s="23"/>
      <c r="X221" s="23"/>
      <c r="Y221" s="23"/>
      <c r="Z221" s="23"/>
    </row>
    <row r="222" spans="1:26" x14ac:dyDescent="0.25">
      <c r="A222" s="36">
        <v>945</v>
      </c>
      <c r="B222" s="37"/>
      <c r="C222" s="66"/>
      <c r="D222" s="38">
        <v>46</v>
      </c>
      <c r="E222" s="39" t="str">
        <f>Spelerslijst!$C$5</f>
        <v>speler 3</v>
      </c>
      <c r="F222" s="40"/>
      <c r="G222" s="40"/>
      <c r="H222" s="20" t="str">
        <f t="shared" si="26"/>
        <v/>
      </c>
      <c r="I222" s="40"/>
      <c r="J222" s="36">
        <f t="shared" ref="J222:J236" si="29">COUNTA(G222:G222)</f>
        <v>0</v>
      </c>
      <c r="K222" s="39" t="str">
        <f>Spelerslijst!$C$24</f>
        <v>vrij</v>
      </c>
      <c r="L222" s="40"/>
      <c r="M222" s="40"/>
      <c r="N222" s="20" t="str">
        <f t="shared" si="27"/>
        <v/>
      </c>
      <c r="O222" s="40"/>
      <c r="P222" s="21">
        <f t="shared" si="28"/>
        <v>0</v>
      </c>
      <c r="S222" s="23"/>
      <c r="T222" s="23"/>
      <c r="U222" s="23"/>
      <c r="V222" s="23"/>
      <c r="W222" s="23"/>
      <c r="X222" s="23"/>
      <c r="Y222" s="23"/>
    </row>
    <row r="223" spans="1:26" x14ac:dyDescent="0.25">
      <c r="A223" s="36">
        <v>956</v>
      </c>
      <c r="B223" s="37"/>
      <c r="C223" s="66"/>
      <c r="D223" s="38">
        <v>57</v>
      </c>
      <c r="E223" s="39" t="str">
        <f>Spelerslijst!$C$24</f>
        <v>vrij</v>
      </c>
      <c r="F223" s="40"/>
      <c r="G223" s="40"/>
      <c r="H223" s="20" t="str">
        <f t="shared" si="26"/>
        <v/>
      </c>
      <c r="I223" s="40"/>
      <c r="J223" s="36">
        <f t="shared" si="29"/>
        <v>0</v>
      </c>
      <c r="K223" s="39" t="str">
        <f>Spelerslijst!$C$16</f>
        <v>speler 14</v>
      </c>
      <c r="L223" s="40"/>
      <c r="M223" s="40"/>
      <c r="N223" s="20" t="str">
        <f t="shared" si="27"/>
        <v/>
      </c>
      <c r="O223" s="40"/>
      <c r="P223" s="21">
        <f t="shared" si="28"/>
        <v>0</v>
      </c>
      <c r="S223" s="23"/>
      <c r="T223" s="23"/>
      <c r="U223" s="23"/>
      <c r="V223" s="23"/>
      <c r="W223" s="23"/>
      <c r="X223" s="23"/>
      <c r="Y223" s="23"/>
    </row>
    <row r="224" spans="1:26" x14ac:dyDescent="0.25">
      <c r="A224" s="36">
        <v>966</v>
      </c>
      <c r="B224" s="37"/>
      <c r="C224" s="66"/>
      <c r="D224" s="38">
        <v>167</v>
      </c>
      <c r="E224" s="39" t="str">
        <f>Spelerslijst!$C$24</f>
        <v>vrij</v>
      </c>
      <c r="F224" s="40"/>
      <c r="G224" s="40"/>
      <c r="H224" s="20" t="str">
        <f t="shared" si="26"/>
        <v/>
      </c>
      <c r="I224" s="40"/>
      <c r="J224" s="36">
        <f t="shared" si="29"/>
        <v>0</v>
      </c>
      <c r="K224" s="39" t="str">
        <f>Spelerslijst!$C$21</f>
        <v>speler 19</v>
      </c>
      <c r="L224" s="40"/>
      <c r="M224" s="40"/>
      <c r="N224" s="20" t="str">
        <f t="shared" si="27"/>
        <v/>
      </c>
      <c r="O224" s="40"/>
      <c r="S224" s="23"/>
      <c r="T224" s="23"/>
      <c r="U224" s="23"/>
      <c r="V224" s="23"/>
      <c r="W224" s="23"/>
      <c r="X224" s="23"/>
      <c r="Y224" s="23"/>
    </row>
    <row r="225" spans="1:25" x14ac:dyDescent="0.25">
      <c r="A225" s="36">
        <v>967</v>
      </c>
      <c r="B225" s="37"/>
      <c r="C225" s="66"/>
      <c r="D225" s="38">
        <v>68</v>
      </c>
      <c r="E225" s="39" t="str">
        <f>Spelerslijst!$C$6</f>
        <v>speler 4</v>
      </c>
      <c r="F225" s="40"/>
      <c r="G225" s="40"/>
      <c r="H225" s="20" t="str">
        <f t="shared" si="26"/>
        <v/>
      </c>
      <c r="I225" s="40"/>
      <c r="J225" s="36">
        <f t="shared" si="29"/>
        <v>0</v>
      </c>
      <c r="K225" s="39" t="str">
        <f>Spelerslijst!$C$24</f>
        <v>vrij</v>
      </c>
      <c r="L225" s="40"/>
      <c r="M225" s="40"/>
      <c r="N225" s="20" t="str">
        <f t="shared" si="27"/>
        <v/>
      </c>
      <c r="O225" s="40"/>
      <c r="P225" s="21">
        <f>COUNTA(M225:M225)</f>
        <v>0</v>
      </c>
      <c r="S225" s="23"/>
      <c r="T225" s="23"/>
      <c r="U225" s="23"/>
      <c r="V225" s="23"/>
      <c r="W225" s="23"/>
      <c r="X225" s="23"/>
      <c r="Y225" s="23"/>
    </row>
    <row r="226" spans="1:25" x14ac:dyDescent="0.25">
      <c r="A226" s="36">
        <v>978</v>
      </c>
      <c r="B226" s="37"/>
      <c r="C226" s="66"/>
      <c r="D226" s="38">
        <v>79</v>
      </c>
      <c r="E226" s="39" t="str">
        <f>Spelerslijst!$C$24</f>
        <v>vrij</v>
      </c>
      <c r="F226" s="40"/>
      <c r="G226" s="40"/>
      <c r="H226" s="20" t="str">
        <f t="shared" si="26"/>
        <v/>
      </c>
      <c r="I226" s="40"/>
      <c r="J226" s="36">
        <f t="shared" si="29"/>
        <v>0</v>
      </c>
      <c r="K226" s="39" t="str">
        <f>Spelerslijst!$C$17</f>
        <v>speler 15</v>
      </c>
      <c r="L226" s="40"/>
      <c r="M226" s="40"/>
      <c r="N226" s="20" t="str">
        <f t="shared" si="27"/>
        <v/>
      </c>
      <c r="O226" s="40"/>
      <c r="P226" s="21">
        <f>COUNTA(M226:M226)</f>
        <v>0</v>
      </c>
      <c r="S226" s="23"/>
      <c r="T226" s="23"/>
      <c r="U226" s="23"/>
      <c r="V226" s="23"/>
      <c r="W226" s="23"/>
      <c r="X226" s="23"/>
      <c r="Y226" s="23"/>
    </row>
    <row r="227" spans="1:25" x14ac:dyDescent="0.25">
      <c r="A227" s="36">
        <v>989</v>
      </c>
      <c r="B227" s="37"/>
      <c r="C227" s="66"/>
      <c r="D227" s="38">
        <v>90</v>
      </c>
      <c r="E227" s="39" t="str">
        <f>Spelerslijst!$C$7</f>
        <v>speler 5</v>
      </c>
      <c r="F227" s="40"/>
      <c r="G227" s="40"/>
      <c r="H227" s="20" t="str">
        <f t="shared" si="26"/>
        <v/>
      </c>
      <c r="I227" s="40"/>
      <c r="J227" s="36">
        <f t="shared" si="29"/>
        <v>0</v>
      </c>
      <c r="K227" s="39" t="str">
        <f>Spelerslijst!$C$24</f>
        <v>vrij</v>
      </c>
      <c r="L227" s="40"/>
      <c r="M227" s="40"/>
      <c r="N227" s="20" t="str">
        <f t="shared" si="27"/>
        <v/>
      </c>
      <c r="O227" s="40"/>
      <c r="P227" s="21">
        <f>COUNTA(M227:M227)</f>
        <v>0</v>
      </c>
      <c r="S227" s="23"/>
      <c r="T227" s="23"/>
      <c r="U227" s="23"/>
      <c r="V227" s="23"/>
      <c r="W227" s="23"/>
      <c r="X227" s="23"/>
      <c r="Y227" s="23"/>
    </row>
    <row r="228" spans="1:25" x14ac:dyDescent="0.25">
      <c r="A228" s="36">
        <v>999</v>
      </c>
      <c r="B228" s="37"/>
      <c r="C228" s="66"/>
      <c r="D228" s="38">
        <v>200</v>
      </c>
      <c r="E228" s="39" t="str">
        <f>Spelerslijst!$C$12</f>
        <v>speler 10</v>
      </c>
      <c r="F228" s="40"/>
      <c r="G228" s="40"/>
      <c r="H228" s="20" t="str">
        <f t="shared" si="26"/>
        <v/>
      </c>
      <c r="I228" s="40"/>
      <c r="J228" s="36">
        <f t="shared" si="29"/>
        <v>0</v>
      </c>
      <c r="K228" s="39" t="str">
        <f>Spelerslijst!$C$24</f>
        <v>vrij</v>
      </c>
      <c r="L228" s="40"/>
      <c r="M228" s="40"/>
      <c r="N228" s="20" t="str">
        <f t="shared" si="27"/>
        <v/>
      </c>
      <c r="O228" s="40"/>
    </row>
    <row r="229" spans="1:25" x14ac:dyDescent="0.25">
      <c r="A229" s="36">
        <v>1000</v>
      </c>
      <c r="B229" s="37"/>
      <c r="C229" s="66"/>
      <c r="D229" s="38">
        <v>101</v>
      </c>
      <c r="E229" s="39" t="str">
        <f>Spelerslijst!$C$24</f>
        <v>vrij</v>
      </c>
      <c r="F229" s="40"/>
      <c r="G229" s="40"/>
      <c r="H229" s="20" t="str">
        <f t="shared" si="26"/>
        <v/>
      </c>
      <c r="I229" s="40"/>
      <c r="J229" s="36">
        <f t="shared" si="29"/>
        <v>0</v>
      </c>
      <c r="K229" s="39" t="str">
        <f>Spelerslijst!$C$18</f>
        <v>speler 16</v>
      </c>
      <c r="L229" s="40"/>
      <c r="M229" s="40"/>
      <c r="N229" s="20" t="str">
        <f t="shared" si="27"/>
        <v/>
      </c>
      <c r="O229" s="40"/>
      <c r="P229" s="21">
        <f>COUNTA(M229:M229)</f>
        <v>0</v>
      </c>
      <c r="S229" s="23"/>
      <c r="T229" s="23"/>
      <c r="U229" s="23"/>
      <c r="V229" s="23"/>
      <c r="W229" s="23"/>
      <c r="X229" s="23"/>
      <c r="Y229" s="23"/>
    </row>
    <row r="230" spans="1:25" x14ac:dyDescent="0.25">
      <c r="A230" s="36">
        <v>1111</v>
      </c>
      <c r="B230" s="37"/>
      <c r="C230" s="66"/>
      <c r="D230" s="38">
        <v>112</v>
      </c>
      <c r="E230" s="39" t="str">
        <f>Spelerslijst!$C$8</f>
        <v>speler 6</v>
      </c>
      <c r="F230" s="40"/>
      <c r="G230" s="40"/>
      <c r="H230" s="20" t="str">
        <f t="shared" si="26"/>
        <v/>
      </c>
      <c r="I230" s="40"/>
      <c r="J230" s="36">
        <f t="shared" si="29"/>
        <v>0</v>
      </c>
      <c r="K230" s="39" t="str">
        <f>Spelerslijst!$C$24</f>
        <v>vrij</v>
      </c>
      <c r="L230" s="40"/>
      <c r="M230" s="40"/>
      <c r="N230" s="20" t="str">
        <f t="shared" si="27"/>
        <v/>
      </c>
      <c r="O230" s="40"/>
      <c r="P230" s="21">
        <f>COUNTA(M230:M230)</f>
        <v>0</v>
      </c>
      <c r="S230" s="23"/>
      <c r="T230" s="23"/>
      <c r="U230" s="23"/>
      <c r="V230" s="23"/>
      <c r="W230" s="23"/>
      <c r="X230" s="23"/>
      <c r="Y230" s="23"/>
    </row>
    <row r="231" spans="1:25" x14ac:dyDescent="0.25">
      <c r="A231" s="36">
        <v>1122</v>
      </c>
      <c r="B231" s="37"/>
      <c r="C231" s="66"/>
      <c r="D231" s="38">
        <v>123</v>
      </c>
      <c r="E231" s="39" t="str">
        <f>Spelerslijst!$C$24</f>
        <v>vrij</v>
      </c>
      <c r="F231" s="40"/>
      <c r="G231" s="40"/>
      <c r="H231" s="20" t="str">
        <f t="shared" si="26"/>
        <v/>
      </c>
      <c r="I231" s="40"/>
      <c r="J231" s="36">
        <f t="shared" si="29"/>
        <v>0</v>
      </c>
      <c r="K231" s="39" t="str">
        <f>Spelerslijst!$C$19</f>
        <v>speler 17</v>
      </c>
      <c r="L231" s="40"/>
      <c r="M231" s="40"/>
      <c r="N231" s="20" t="str">
        <f t="shared" si="27"/>
        <v/>
      </c>
      <c r="O231" s="40"/>
      <c r="P231" s="21">
        <f>COUNTA(M231:M231)</f>
        <v>0</v>
      </c>
      <c r="S231" s="23"/>
      <c r="T231" s="23"/>
      <c r="U231" s="23"/>
      <c r="V231" s="23"/>
      <c r="W231" s="23"/>
      <c r="X231" s="23"/>
      <c r="Y231" s="23"/>
    </row>
    <row r="232" spans="1:25" x14ac:dyDescent="0.25">
      <c r="A232" s="36">
        <v>1133</v>
      </c>
      <c r="B232" s="37"/>
      <c r="C232" s="66"/>
      <c r="D232" s="38">
        <v>134</v>
      </c>
      <c r="E232" s="39" t="str">
        <f>Spelerslijst!$C$9</f>
        <v>speler 7</v>
      </c>
      <c r="F232" s="40"/>
      <c r="G232" s="40"/>
      <c r="H232" s="20" t="str">
        <f t="shared" si="26"/>
        <v/>
      </c>
      <c r="I232" s="40"/>
      <c r="J232" s="36">
        <f t="shared" si="29"/>
        <v>0</v>
      </c>
      <c r="K232" s="39" t="str">
        <f>Spelerslijst!$C$24</f>
        <v>vrij</v>
      </c>
      <c r="L232" s="40"/>
      <c r="M232" s="40"/>
      <c r="N232" s="20" t="str">
        <f t="shared" si="27"/>
        <v/>
      </c>
      <c r="O232" s="40"/>
      <c r="P232" s="21">
        <f>COUNTA(M232:M232)</f>
        <v>0</v>
      </c>
      <c r="S232" s="23"/>
      <c r="T232" s="23"/>
      <c r="U232" s="23"/>
      <c r="V232" s="23"/>
      <c r="W232" s="23"/>
      <c r="X232" s="23"/>
      <c r="Y232" s="23"/>
    </row>
    <row r="233" spans="1:25" x14ac:dyDescent="0.25">
      <c r="A233" s="36">
        <v>1155</v>
      </c>
      <c r="B233" s="37"/>
      <c r="C233" s="66"/>
      <c r="D233" s="38">
        <v>156</v>
      </c>
      <c r="E233" s="39" t="str">
        <f>Spelerslijst!$C$10</f>
        <v>speler 8</v>
      </c>
      <c r="F233" s="40"/>
      <c r="G233" s="40"/>
      <c r="H233" s="20" t="str">
        <f t="shared" si="26"/>
        <v/>
      </c>
      <c r="I233" s="40"/>
      <c r="J233" s="36">
        <f t="shared" si="29"/>
        <v>0</v>
      </c>
      <c r="K233" s="39" t="str">
        <f>Spelerslijst!$C$24</f>
        <v>vrij</v>
      </c>
      <c r="L233" s="40"/>
      <c r="M233" s="40"/>
      <c r="N233" s="20" t="str">
        <f t="shared" si="27"/>
        <v/>
      </c>
      <c r="O233" s="40"/>
      <c r="S233" s="23"/>
      <c r="T233" s="23"/>
      <c r="U233" s="23"/>
      <c r="V233" s="23"/>
      <c r="W233" s="23"/>
      <c r="X233" s="23"/>
      <c r="Y233" s="23"/>
    </row>
    <row r="234" spans="1:25" x14ac:dyDescent="0.25">
      <c r="A234" s="36">
        <v>1177</v>
      </c>
      <c r="B234" s="37"/>
      <c r="C234" s="66"/>
      <c r="D234" s="38">
        <v>178</v>
      </c>
      <c r="E234" s="39" t="str">
        <f>Spelerslijst!$C$11</f>
        <v>speler 9</v>
      </c>
      <c r="F234" s="40"/>
      <c r="G234" s="40"/>
      <c r="H234" s="20" t="str">
        <f t="shared" si="26"/>
        <v/>
      </c>
      <c r="I234" s="40"/>
      <c r="J234" s="36">
        <f t="shared" si="29"/>
        <v>0</v>
      </c>
      <c r="K234" s="39" t="str">
        <f>Spelerslijst!$C$24</f>
        <v>vrij</v>
      </c>
      <c r="L234" s="40"/>
      <c r="M234" s="40"/>
      <c r="N234" s="20" t="str">
        <f t="shared" si="27"/>
        <v/>
      </c>
      <c r="O234" s="40"/>
      <c r="S234" s="23"/>
      <c r="T234" s="23"/>
      <c r="U234" s="23"/>
      <c r="V234" s="23"/>
      <c r="W234" s="23"/>
      <c r="X234" s="23"/>
      <c r="Y234" s="23"/>
    </row>
    <row r="235" spans="1:25" x14ac:dyDescent="0.25">
      <c r="A235" s="36">
        <v>1188</v>
      </c>
      <c r="B235" s="37"/>
      <c r="C235" s="66"/>
      <c r="D235" s="38">
        <v>189</v>
      </c>
      <c r="E235" s="39" t="str">
        <f>Spelerslijst!$C$24</f>
        <v>vrij</v>
      </c>
      <c r="F235" s="40"/>
      <c r="G235" s="40"/>
      <c r="H235" s="20" t="str">
        <f t="shared" si="26"/>
        <v/>
      </c>
      <c r="I235" s="40"/>
      <c r="J235" s="36">
        <f t="shared" si="29"/>
        <v>0</v>
      </c>
      <c r="K235" s="39" t="str">
        <f>Spelerslijst!$C$22</f>
        <v>speler 20</v>
      </c>
      <c r="L235" s="40"/>
      <c r="M235" s="40"/>
      <c r="N235" s="20" t="str">
        <f t="shared" si="27"/>
        <v/>
      </c>
      <c r="O235" s="40"/>
      <c r="S235" s="23"/>
      <c r="T235" s="23"/>
      <c r="U235" s="23"/>
      <c r="V235" s="23"/>
      <c r="W235" s="23"/>
      <c r="X235" s="23"/>
      <c r="Y235" s="23"/>
    </row>
    <row r="236" spans="1:25" x14ac:dyDescent="0.25">
      <c r="A236" s="36">
        <v>1210</v>
      </c>
      <c r="B236" s="37"/>
      <c r="C236" s="66"/>
      <c r="D236" s="38">
        <v>211</v>
      </c>
      <c r="E236" s="39" t="str">
        <f>Spelerslijst!$C$24</f>
        <v>vrij</v>
      </c>
      <c r="F236" s="40"/>
      <c r="G236" s="40"/>
      <c r="H236" s="20" t="str">
        <f t="shared" si="26"/>
        <v/>
      </c>
      <c r="I236" s="40"/>
      <c r="J236" s="36">
        <f t="shared" si="29"/>
        <v>0</v>
      </c>
      <c r="K236" s="39" t="str">
        <f>Spelerslijst!$C$23</f>
        <v>speler 21</v>
      </c>
      <c r="L236" s="40"/>
      <c r="M236" s="40"/>
      <c r="N236" s="20" t="str">
        <f t="shared" si="27"/>
        <v/>
      </c>
      <c r="O236" s="40"/>
      <c r="S236" s="23"/>
      <c r="T236" s="23"/>
      <c r="U236" s="23"/>
      <c r="V236" s="23"/>
      <c r="W236" s="23"/>
      <c r="X236" s="23"/>
      <c r="Y236" s="23"/>
    </row>
    <row r="237" spans="1:25" x14ac:dyDescent="0.25">
      <c r="C237" s="64"/>
      <c r="D237" s="22"/>
      <c r="S237" s="23"/>
      <c r="T237" s="23"/>
      <c r="U237" s="23"/>
      <c r="V237" s="23"/>
      <c r="W237" s="23"/>
      <c r="X237" s="23"/>
      <c r="Y237" s="23"/>
    </row>
    <row r="238" spans="1:25" x14ac:dyDescent="0.25">
      <c r="C238" s="64"/>
      <c r="D238" s="22"/>
    </row>
    <row r="239" spans="1:25" x14ac:dyDescent="0.25">
      <c r="C239" s="64"/>
      <c r="D239" s="22"/>
    </row>
    <row r="240" spans="1:25" x14ac:dyDescent="0.25">
      <c r="C240" s="64"/>
      <c r="D240" s="22"/>
    </row>
    <row r="241" spans="3:16" x14ac:dyDescent="0.25">
      <c r="C241" s="64"/>
      <c r="D241" s="22"/>
    </row>
    <row r="242" spans="3:16" x14ac:dyDescent="0.25">
      <c r="C242" s="64"/>
      <c r="D242" s="22"/>
    </row>
    <row r="243" spans="3:16" x14ac:dyDescent="0.25">
      <c r="C243" s="64">
        <v>1</v>
      </c>
      <c r="E243" s="23" t="str">
        <f>Spelerslijst!C3</f>
        <v>speler 1</v>
      </c>
      <c r="F243" s="22">
        <f>COUNTIF(E$6:E$236,E243)</f>
        <v>11</v>
      </c>
      <c r="L243" s="23">
        <f>COUNTIF(K$6:K$236,E243)</f>
        <v>10</v>
      </c>
      <c r="M243" s="23">
        <f>COUNTIF(E$6:K$236,E243)</f>
        <v>21</v>
      </c>
      <c r="O243" s="23">
        <f t="shared" ref="O243:O268" si="30">F243+L243</f>
        <v>21</v>
      </c>
      <c r="P243" s="21">
        <f t="shared" ref="P243:P260" si="31">M243-O243</f>
        <v>0</v>
      </c>
    </row>
    <row r="244" spans="3:16" x14ac:dyDescent="0.25">
      <c r="C244" s="64">
        <v>2</v>
      </c>
      <c r="E244" s="23" t="str">
        <f>Spelerslijst!C4</f>
        <v>speler 2</v>
      </c>
      <c r="F244" s="22">
        <f t="shared" ref="F244:F268" si="32">COUNTIF(E$6:E$236,E244)</f>
        <v>11</v>
      </c>
      <c r="L244" s="23">
        <f t="shared" ref="L244:L268" si="33">COUNTIF(K$6:K$236,E244)</f>
        <v>10</v>
      </c>
      <c r="M244" s="23">
        <f t="shared" ref="M244:M268" si="34">COUNTIF(E$6:K$236,E244)</f>
        <v>21</v>
      </c>
      <c r="O244" s="23">
        <f t="shared" ref="O244:O249" si="35">F244+L244</f>
        <v>21</v>
      </c>
      <c r="P244" s="21">
        <f t="shared" ref="P244:P249" si="36">M244-O244</f>
        <v>0</v>
      </c>
    </row>
    <row r="245" spans="3:16" x14ac:dyDescent="0.25">
      <c r="C245" s="64">
        <v>3</v>
      </c>
      <c r="E245" s="23" t="str">
        <f>Spelerslijst!C5</f>
        <v>speler 3</v>
      </c>
      <c r="F245" s="22">
        <f t="shared" si="32"/>
        <v>11</v>
      </c>
      <c r="L245" s="23">
        <f t="shared" si="33"/>
        <v>10</v>
      </c>
      <c r="M245" s="23">
        <f t="shared" si="34"/>
        <v>21</v>
      </c>
      <c r="O245" s="23">
        <f t="shared" si="35"/>
        <v>21</v>
      </c>
      <c r="P245" s="21">
        <f t="shared" si="36"/>
        <v>0</v>
      </c>
    </row>
    <row r="246" spans="3:16" x14ac:dyDescent="0.25">
      <c r="C246" s="64">
        <v>4</v>
      </c>
      <c r="E246" s="23" t="str">
        <f>Spelerslijst!C6</f>
        <v>speler 4</v>
      </c>
      <c r="F246" s="22">
        <f t="shared" si="32"/>
        <v>11</v>
      </c>
      <c r="L246" s="23">
        <f t="shared" si="33"/>
        <v>10</v>
      </c>
      <c r="M246" s="23">
        <f t="shared" si="34"/>
        <v>21</v>
      </c>
      <c r="O246" s="23">
        <f t="shared" si="35"/>
        <v>21</v>
      </c>
      <c r="P246" s="21">
        <f t="shared" si="36"/>
        <v>0</v>
      </c>
    </row>
    <row r="247" spans="3:16" x14ac:dyDescent="0.25">
      <c r="C247" s="64">
        <v>5</v>
      </c>
      <c r="E247" s="23" t="str">
        <f>Spelerslijst!C7</f>
        <v>speler 5</v>
      </c>
      <c r="F247" s="22">
        <f t="shared" si="32"/>
        <v>11</v>
      </c>
      <c r="L247" s="23">
        <f t="shared" si="33"/>
        <v>10</v>
      </c>
      <c r="M247" s="23">
        <f t="shared" si="34"/>
        <v>21</v>
      </c>
      <c r="O247" s="23">
        <f t="shared" si="35"/>
        <v>21</v>
      </c>
      <c r="P247" s="21">
        <f t="shared" si="36"/>
        <v>0</v>
      </c>
    </row>
    <row r="248" spans="3:16" x14ac:dyDescent="0.25">
      <c r="C248" s="64">
        <v>6</v>
      </c>
      <c r="E248" s="23" t="str">
        <f>Spelerslijst!C8</f>
        <v>speler 6</v>
      </c>
      <c r="F248" s="22">
        <f t="shared" si="32"/>
        <v>11</v>
      </c>
      <c r="L248" s="23">
        <f t="shared" si="33"/>
        <v>10</v>
      </c>
      <c r="M248" s="23">
        <f t="shared" si="34"/>
        <v>21</v>
      </c>
      <c r="O248" s="23">
        <f t="shared" si="35"/>
        <v>21</v>
      </c>
      <c r="P248" s="21">
        <f t="shared" si="36"/>
        <v>0</v>
      </c>
    </row>
    <row r="249" spans="3:16" x14ac:dyDescent="0.25">
      <c r="C249" s="64">
        <v>7</v>
      </c>
      <c r="E249" s="23" t="str">
        <f>Spelerslijst!C9</f>
        <v>speler 7</v>
      </c>
      <c r="F249" s="22">
        <f t="shared" si="32"/>
        <v>11</v>
      </c>
      <c r="L249" s="23">
        <f t="shared" si="33"/>
        <v>10</v>
      </c>
      <c r="M249" s="23">
        <f t="shared" si="34"/>
        <v>21</v>
      </c>
      <c r="O249" s="23">
        <f t="shared" si="35"/>
        <v>21</v>
      </c>
      <c r="P249" s="21">
        <f t="shared" si="36"/>
        <v>0</v>
      </c>
    </row>
    <row r="250" spans="3:16" x14ac:dyDescent="0.25">
      <c r="C250" s="64">
        <v>8</v>
      </c>
      <c r="E250" s="23" t="str">
        <f>Spelerslijst!C10</f>
        <v>speler 8</v>
      </c>
      <c r="F250" s="22">
        <f t="shared" si="32"/>
        <v>11</v>
      </c>
      <c r="L250" s="23">
        <f t="shared" si="33"/>
        <v>10</v>
      </c>
      <c r="M250" s="23">
        <f t="shared" si="34"/>
        <v>21</v>
      </c>
      <c r="O250" s="23">
        <f t="shared" si="30"/>
        <v>21</v>
      </c>
      <c r="P250" s="21">
        <f t="shared" si="31"/>
        <v>0</v>
      </c>
    </row>
    <row r="251" spans="3:16" x14ac:dyDescent="0.25">
      <c r="C251" s="64">
        <v>9</v>
      </c>
      <c r="E251" s="23" t="str">
        <f>Spelerslijst!C11</f>
        <v>speler 9</v>
      </c>
      <c r="F251" s="22">
        <f t="shared" si="32"/>
        <v>11</v>
      </c>
      <c r="L251" s="23">
        <f t="shared" si="33"/>
        <v>10</v>
      </c>
      <c r="M251" s="23">
        <f t="shared" si="34"/>
        <v>21</v>
      </c>
      <c r="O251" s="23">
        <f t="shared" si="30"/>
        <v>21</v>
      </c>
      <c r="P251" s="21">
        <f t="shared" si="31"/>
        <v>0</v>
      </c>
    </row>
    <row r="252" spans="3:16" x14ac:dyDescent="0.25">
      <c r="C252" s="64">
        <v>10</v>
      </c>
      <c r="E252" s="23" t="str">
        <f>Spelerslijst!C12</f>
        <v>speler 10</v>
      </c>
      <c r="F252" s="22">
        <f t="shared" si="32"/>
        <v>11</v>
      </c>
      <c r="L252" s="23">
        <f t="shared" si="33"/>
        <v>10</v>
      </c>
      <c r="M252" s="23">
        <f t="shared" si="34"/>
        <v>21</v>
      </c>
      <c r="O252" s="23">
        <f t="shared" si="30"/>
        <v>21</v>
      </c>
      <c r="P252" s="21">
        <f t="shared" si="31"/>
        <v>0</v>
      </c>
    </row>
    <row r="253" spans="3:16" x14ac:dyDescent="0.25">
      <c r="C253" s="64">
        <v>11</v>
      </c>
      <c r="E253" s="23" t="str">
        <f>Spelerslijst!C13</f>
        <v>speler 11</v>
      </c>
      <c r="F253" s="22">
        <f t="shared" si="32"/>
        <v>11</v>
      </c>
      <c r="L253" s="23">
        <f t="shared" si="33"/>
        <v>10</v>
      </c>
      <c r="M253" s="23">
        <f t="shared" si="34"/>
        <v>21</v>
      </c>
      <c r="O253" s="23">
        <f t="shared" si="30"/>
        <v>21</v>
      </c>
      <c r="P253" s="21">
        <f t="shared" si="31"/>
        <v>0</v>
      </c>
    </row>
    <row r="254" spans="3:16" x14ac:dyDescent="0.25">
      <c r="C254" s="64">
        <v>12</v>
      </c>
      <c r="E254" s="23" t="str">
        <f>Spelerslijst!C14</f>
        <v>speler 12</v>
      </c>
      <c r="F254" s="22">
        <f t="shared" si="32"/>
        <v>10</v>
      </c>
      <c r="L254" s="23">
        <f t="shared" si="33"/>
        <v>11</v>
      </c>
      <c r="M254" s="23">
        <f t="shared" si="34"/>
        <v>21</v>
      </c>
      <c r="O254" s="23">
        <f t="shared" si="30"/>
        <v>21</v>
      </c>
      <c r="P254" s="21">
        <f t="shared" si="31"/>
        <v>0</v>
      </c>
    </row>
    <row r="255" spans="3:16" x14ac:dyDescent="0.25">
      <c r="C255" s="64">
        <v>13</v>
      </c>
      <c r="E255" s="23" t="str">
        <f>Spelerslijst!C15</f>
        <v>speler 13</v>
      </c>
      <c r="F255" s="22">
        <f t="shared" si="32"/>
        <v>10</v>
      </c>
      <c r="L255" s="23">
        <f t="shared" si="33"/>
        <v>11</v>
      </c>
      <c r="M255" s="23">
        <f t="shared" si="34"/>
        <v>21</v>
      </c>
      <c r="O255" s="23">
        <f t="shared" si="30"/>
        <v>21</v>
      </c>
      <c r="P255" s="21">
        <f t="shared" si="31"/>
        <v>0</v>
      </c>
    </row>
    <row r="256" spans="3:16" x14ac:dyDescent="0.25">
      <c r="C256" s="64">
        <v>14</v>
      </c>
      <c r="E256" s="23" t="str">
        <f>Spelerslijst!C16</f>
        <v>speler 14</v>
      </c>
      <c r="F256" s="22">
        <f t="shared" si="32"/>
        <v>10</v>
      </c>
      <c r="L256" s="23">
        <f t="shared" si="33"/>
        <v>11</v>
      </c>
      <c r="M256" s="23">
        <f t="shared" si="34"/>
        <v>21</v>
      </c>
      <c r="O256" s="23">
        <f t="shared" si="30"/>
        <v>21</v>
      </c>
      <c r="P256" s="21">
        <f t="shared" si="31"/>
        <v>0</v>
      </c>
    </row>
    <row r="257" spans="3:18" x14ac:dyDescent="0.25">
      <c r="C257" s="64">
        <v>15</v>
      </c>
      <c r="E257" s="23" t="str">
        <f>Spelerslijst!C17</f>
        <v>speler 15</v>
      </c>
      <c r="F257" s="22">
        <f t="shared" si="32"/>
        <v>10</v>
      </c>
      <c r="L257" s="23">
        <f t="shared" si="33"/>
        <v>11</v>
      </c>
      <c r="M257" s="23">
        <f t="shared" si="34"/>
        <v>21</v>
      </c>
      <c r="O257" s="23">
        <f t="shared" si="30"/>
        <v>21</v>
      </c>
      <c r="P257" s="21">
        <f t="shared" si="31"/>
        <v>0</v>
      </c>
    </row>
    <row r="258" spans="3:18" x14ac:dyDescent="0.25">
      <c r="C258" s="64">
        <v>16</v>
      </c>
      <c r="E258" s="23" t="str">
        <f>Spelerslijst!C18</f>
        <v>speler 16</v>
      </c>
      <c r="F258" s="22">
        <f t="shared" si="32"/>
        <v>10</v>
      </c>
      <c r="L258" s="23">
        <f t="shared" si="33"/>
        <v>11</v>
      </c>
      <c r="M258" s="23">
        <f t="shared" si="34"/>
        <v>21</v>
      </c>
      <c r="O258" s="23">
        <f t="shared" si="30"/>
        <v>21</v>
      </c>
      <c r="P258" s="21">
        <f t="shared" si="31"/>
        <v>0</v>
      </c>
    </row>
    <row r="259" spans="3:18" x14ac:dyDescent="0.25">
      <c r="C259" s="64">
        <v>17</v>
      </c>
      <c r="E259" s="23" t="str">
        <f>Spelerslijst!C19</f>
        <v>speler 17</v>
      </c>
      <c r="F259" s="22">
        <f t="shared" si="32"/>
        <v>10</v>
      </c>
      <c r="L259" s="23">
        <f t="shared" si="33"/>
        <v>11</v>
      </c>
      <c r="M259" s="23">
        <f t="shared" si="34"/>
        <v>21</v>
      </c>
      <c r="O259" s="23">
        <f t="shared" si="30"/>
        <v>21</v>
      </c>
      <c r="P259" s="21">
        <f t="shared" si="31"/>
        <v>0</v>
      </c>
    </row>
    <row r="260" spans="3:18" x14ac:dyDescent="0.25">
      <c r="C260" s="64">
        <v>18</v>
      </c>
      <c r="E260" s="23" t="str">
        <f>Spelerslijst!C20</f>
        <v>speler 18</v>
      </c>
      <c r="F260" s="22">
        <f t="shared" si="32"/>
        <v>10</v>
      </c>
      <c r="L260" s="23">
        <f t="shared" si="33"/>
        <v>11</v>
      </c>
      <c r="M260" s="23">
        <f t="shared" si="34"/>
        <v>21</v>
      </c>
      <c r="O260" s="23">
        <f t="shared" si="30"/>
        <v>21</v>
      </c>
      <c r="P260" s="21">
        <f t="shared" si="31"/>
        <v>0</v>
      </c>
    </row>
    <row r="261" spans="3:18" x14ac:dyDescent="0.25">
      <c r="C261" s="64">
        <v>19</v>
      </c>
      <c r="E261" s="23" t="str">
        <f>Spelerslijst!C21</f>
        <v>speler 19</v>
      </c>
      <c r="F261" s="22">
        <f t="shared" si="32"/>
        <v>10</v>
      </c>
      <c r="L261" s="23">
        <f t="shared" si="33"/>
        <v>11</v>
      </c>
      <c r="M261" s="23">
        <f t="shared" si="34"/>
        <v>21</v>
      </c>
      <c r="O261" s="23">
        <f t="shared" si="30"/>
        <v>21</v>
      </c>
    </row>
    <row r="262" spans="3:18" x14ac:dyDescent="0.25">
      <c r="C262" s="64">
        <v>20</v>
      </c>
      <c r="E262" s="23" t="str">
        <f>Spelerslijst!C22</f>
        <v>speler 20</v>
      </c>
      <c r="F262" s="22">
        <f t="shared" si="32"/>
        <v>10</v>
      </c>
      <c r="L262" s="23">
        <f t="shared" si="33"/>
        <v>11</v>
      </c>
      <c r="M262" s="23">
        <f t="shared" si="34"/>
        <v>21</v>
      </c>
      <c r="O262" s="23">
        <f t="shared" si="30"/>
        <v>21</v>
      </c>
    </row>
    <row r="263" spans="3:18" x14ac:dyDescent="0.25">
      <c r="C263" s="64">
        <v>21</v>
      </c>
      <c r="E263" s="23" t="str">
        <f>Spelerslijst!C23</f>
        <v>speler 21</v>
      </c>
      <c r="F263" s="22">
        <f t="shared" si="32"/>
        <v>10</v>
      </c>
      <c r="L263" s="23">
        <f t="shared" si="33"/>
        <v>11</v>
      </c>
      <c r="M263" s="23">
        <f t="shared" si="34"/>
        <v>21</v>
      </c>
      <c r="O263" s="23">
        <f t="shared" si="30"/>
        <v>21</v>
      </c>
    </row>
    <row r="264" spans="3:18" x14ac:dyDescent="0.25">
      <c r="C264" s="64">
        <v>22</v>
      </c>
      <c r="E264" s="23" t="str">
        <f>K236</f>
        <v>speler 21</v>
      </c>
      <c r="F264" s="22">
        <f t="shared" si="32"/>
        <v>10</v>
      </c>
      <c r="L264" s="23">
        <f t="shared" si="33"/>
        <v>11</v>
      </c>
      <c r="M264" s="23">
        <f t="shared" si="34"/>
        <v>21</v>
      </c>
      <c r="O264" s="23">
        <f t="shared" si="30"/>
        <v>21</v>
      </c>
    </row>
    <row r="265" spans="3:18" x14ac:dyDescent="0.25">
      <c r="E265" s="23" t="s">
        <v>33</v>
      </c>
      <c r="F265" s="22">
        <f t="shared" si="32"/>
        <v>0</v>
      </c>
      <c r="L265" s="23">
        <f t="shared" si="33"/>
        <v>0</v>
      </c>
      <c r="M265" s="23">
        <f t="shared" si="34"/>
        <v>0</v>
      </c>
      <c r="O265" s="23">
        <f t="shared" si="30"/>
        <v>0</v>
      </c>
    </row>
    <row r="266" spans="3:18" x14ac:dyDescent="0.25">
      <c r="E266" s="23" t="s">
        <v>34</v>
      </c>
      <c r="F266" s="22">
        <f t="shared" si="32"/>
        <v>0</v>
      </c>
      <c r="L266" s="23">
        <f t="shared" si="33"/>
        <v>0</v>
      </c>
      <c r="M266" s="23">
        <f t="shared" si="34"/>
        <v>0</v>
      </c>
      <c r="O266" s="23">
        <f t="shared" si="30"/>
        <v>0</v>
      </c>
      <c r="R266" s="23"/>
    </row>
    <row r="267" spans="3:18" x14ac:dyDescent="0.25">
      <c r="E267" s="23" t="s">
        <v>35</v>
      </c>
      <c r="F267" s="22">
        <f t="shared" si="32"/>
        <v>0</v>
      </c>
      <c r="L267" s="23">
        <f t="shared" si="33"/>
        <v>0</v>
      </c>
      <c r="M267" s="23">
        <f t="shared" si="34"/>
        <v>0</v>
      </c>
      <c r="O267" s="23">
        <f t="shared" si="30"/>
        <v>0</v>
      </c>
      <c r="R267" s="23"/>
    </row>
    <row r="268" spans="3:18" x14ac:dyDescent="0.25">
      <c r="E268" s="23" t="s">
        <v>36</v>
      </c>
      <c r="F268" s="22">
        <f t="shared" si="32"/>
        <v>0</v>
      </c>
      <c r="L268" s="23">
        <f t="shared" si="33"/>
        <v>0</v>
      </c>
      <c r="M268" s="23">
        <f t="shared" si="34"/>
        <v>0</v>
      </c>
      <c r="O268" s="23">
        <f t="shared" si="30"/>
        <v>0</v>
      </c>
      <c r="R268" s="23"/>
    </row>
    <row r="270" spans="3:18" x14ac:dyDescent="0.25">
      <c r="F270" s="22">
        <f>SUM(F243:F269)</f>
        <v>231</v>
      </c>
      <c r="L270" s="23">
        <f>SUM(L243:L269)</f>
        <v>231</v>
      </c>
      <c r="M270" s="23">
        <f>SUM(M243:M269)</f>
        <v>462</v>
      </c>
      <c r="O270" s="23">
        <f>SUM(O243:O268)</f>
        <v>462</v>
      </c>
    </row>
  </sheetData>
  <sortState xmlns:xlrd2="http://schemas.microsoft.com/office/spreadsheetml/2017/richdata2" ref="A6:P236">
    <sortCondition ref="B6:B236"/>
    <sortCondition ref="C6:C236"/>
    <sortCondition ref="A6:A236"/>
  </sortState>
  <mergeCells count="33">
    <mergeCell ref="AB11:AG12"/>
    <mergeCell ref="AJ4:AR4"/>
    <mergeCell ref="Y18:Y23"/>
    <mergeCell ref="AF19:AF21"/>
    <mergeCell ref="AG19:AG21"/>
    <mergeCell ref="AF13:AF15"/>
    <mergeCell ref="AG13:AG15"/>
    <mergeCell ref="AB16:AE18"/>
    <mergeCell ref="AF16:AF18"/>
    <mergeCell ref="AG16:AG18"/>
    <mergeCell ref="AB13:AE15"/>
    <mergeCell ref="A1:O1"/>
    <mergeCell ref="A2:O2"/>
    <mergeCell ref="A3:O3"/>
    <mergeCell ref="S10:Y13"/>
    <mergeCell ref="S14:Y14"/>
    <mergeCell ref="S3:W3"/>
    <mergeCell ref="S18:S23"/>
    <mergeCell ref="T18:T23"/>
    <mergeCell ref="U18:U23"/>
    <mergeCell ref="V18:V23"/>
    <mergeCell ref="W18:W23"/>
    <mergeCell ref="AB28:AE30"/>
    <mergeCell ref="AF28:AF30"/>
    <mergeCell ref="AG28:AG30"/>
    <mergeCell ref="X18:X23"/>
    <mergeCell ref="AB22:AE24"/>
    <mergeCell ref="AF22:AF24"/>
    <mergeCell ref="AG22:AG24"/>
    <mergeCell ref="AB25:AE27"/>
    <mergeCell ref="AF25:AF27"/>
    <mergeCell ref="AG25:AG27"/>
    <mergeCell ref="AB19:AE21"/>
  </mergeCells>
  <phoneticPr fontId="1" type="noConversion"/>
  <conditionalFormatting sqref="X25:X46">
    <cfRule type="cellIs" dxfId="4" priority="3" operator="lessThan">
      <formula>1%</formula>
    </cfRule>
    <cfRule type="cellIs" dxfId="3" priority="4" operator="equal">
      <formula>0%</formula>
    </cfRule>
    <cfRule type="cellIs" dxfId="2" priority="5" operator="greaterThan">
      <formula>0%</formula>
    </cfRule>
  </conditionalFormatting>
  <conditionalFormatting sqref="H6:H236 N6 N6:N236">
    <cfRule type="top10" dxfId="1" priority="2" rank="2"/>
  </conditionalFormatting>
  <conditionalFormatting sqref="H6:H236 N6:N236">
    <cfRule type="top10" dxfId="0" priority="1" bottom="1" rank="2"/>
  </conditionalFormatting>
  <pageMargins left="0.11811023622047245" right="0.31496062992125984" top="0.55118110236220474" bottom="0.35433070866141736" header="0.31496062992125984" footer="0.31496062992125984"/>
  <pageSetup paperSize="9" scale="85"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31"/>
  <sheetViews>
    <sheetView workbookViewId="0">
      <selection activeCell="S32" sqref="S32"/>
    </sheetView>
  </sheetViews>
  <sheetFormatPr defaultRowHeight="15" x14ac:dyDescent="0.25"/>
  <cols>
    <col min="1" max="1" width="25.7109375" customWidth="1"/>
    <col min="2" max="23" width="4.7109375" style="4" customWidth="1"/>
    <col min="24" max="25" width="4.7109375" customWidth="1"/>
  </cols>
  <sheetData>
    <row r="1" spans="1:25" ht="85.5" customHeight="1" x14ac:dyDescent="0.25">
      <c r="A1" s="8"/>
      <c r="B1" s="9" t="str">
        <f>A2</f>
        <v>Altena, Albert Jan (21)</v>
      </c>
      <c r="C1" s="9" t="str">
        <f>A3</f>
        <v>Bakker, Willem (17)</v>
      </c>
      <c r="D1" s="9" t="str">
        <f>A4</f>
        <v>Bolks, Harry (16)</v>
      </c>
      <c r="E1" s="9" t="str">
        <f>A5</f>
        <v>Eggengoor, Hilbert (18)</v>
      </c>
      <c r="F1" s="9" t="str">
        <f>A6</f>
        <v>Ekkel, Mans (25)</v>
      </c>
      <c r="G1" s="9" t="str">
        <f>A7</f>
        <v>Flier, Jan (25)</v>
      </c>
      <c r="H1" s="9" t="str">
        <f>A8</f>
        <v>Godeke, Gerrit (16)</v>
      </c>
      <c r="I1" s="9" t="str">
        <f>A9</f>
        <v>Hankamp, Dick (19)</v>
      </c>
      <c r="J1" s="9" t="str">
        <f>A10</f>
        <v>Hankamp, Eddy (33)</v>
      </c>
      <c r="K1" s="9" t="str">
        <f>A11</f>
        <v>Holtvlüwer, Jan Henk (25)</v>
      </c>
      <c r="L1" s="9" t="str">
        <f>A12</f>
        <v>Lubbers, Bert (17)</v>
      </c>
      <c r="M1" s="9" t="str">
        <f>A13</f>
        <v>Meulenkamp, Arjan (22)</v>
      </c>
      <c r="N1" s="9" t="str">
        <f>A14</f>
        <v>Meulenkamp, Bernhard (19)</v>
      </c>
      <c r="O1" s="9" t="str">
        <f>A15</f>
        <v>Muis, Johannes (17)</v>
      </c>
      <c r="P1" s="9" t="str">
        <f>A16</f>
        <v>Ravenshorst, Marinus (18)</v>
      </c>
      <c r="Q1" s="9" t="str">
        <f>A17</f>
        <v>Reinders, Henk (23)</v>
      </c>
      <c r="R1" s="9" t="str">
        <f>A18</f>
        <v>Timmerman, Hans (27)</v>
      </c>
      <c r="S1" s="9" t="str">
        <f>A19</f>
        <v>Tromer, Ad (23)</v>
      </c>
      <c r="T1" s="9" t="str">
        <f>A20</f>
        <v>Veneberg, Dick (22)</v>
      </c>
      <c r="U1" s="9" t="str">
        <f>A21</f>
        <v>Veneman, Henk (19)</v>
      </c>
      <c r="V1" s="9" t="str">
        <f>A22</f>
        <v>Wind, Arie (43)</v>
      </c>
      <c r="W1" s="9">
        <f t="shared" ref="W1" si="0">U3</f>
        <v>0</v>
      </c>
    </row>
    <row r="2" spans="1:25" x14ac:dyDescent="0.25">
      <c r="A2" s="6" t="s">
        <v>325</v>
      </c>
      <c r="B2" s="10" t="s">
        <v>300</v>
      </c>
      <c r="C2" s="10">
        <v>44417</v>
      </c>
      <c r="D2" s="10"/>
      <c r="E2" s="10"/>
      <c r="F2" s="10"/>
      <c r="G2" s="10">
        <v>44455</v>
      </c>
      <c r="H2" s="10"/>
      <c r="I2" s="10"/>
      <c r="J2" s="10"/>
      <c r="K2" s="10"/>
      <c r="L2" s="10"/>
      <c r="M2" s="10"/>
      <c r="N2" s="10"/>
      <c r="O2" s="10"/>
      <c r="P2" s="10"/>
      <c r="Q2" s="10"/>
      <c r="R2" s="10"/>
      <c r="S2" s="10"/>
      <c r="T2" s="10"/>
      <c r="U2" s="10"/>
      <c r="V2" s="10"/>
      <c r="W2" s="10"/>
      <c r="X2" s="7">
        <f t="shared" ref="X2:X19" si="1">(COUNTA(B2:W2))-1</f>
        <v>2</v>
      </c>
      <c r="Y2">
        <f>B24+X2</f>
        <v>4</v>
      </c>
    </row>
    <row r="3" spans="1:25" x14ac:dyDescent="0.25">
      <c r="A3" s="6" t="s">
        <v>344</v>
      </c>
      <c r="B3" s="10">
        <v>44417</v>
      </c>
      <c r="C3" s="10" t="s">
        <v>300</v>
      </c>
      <c r="D3" s="10">
        <v>44455</v>
      </c>
      <c r="E3" s="10"/>
      <c r="F3" s="10"/>
      <c r="G3" s="10"/>
      <c r="H3" s="10"/>
      <c r="I3" s="10"/>
      <c r="J3" s="10"/>
      <c r="K3" s="10"/>
      <c r="L3" s="10"/>
      <c r="M3" s="10"/>
      <c r="N3" s="10"/>
      <c r="O3" s="10"/>
      <c r="P3" s="10"/>
      <c r="Q3" s="10"/>
      <c r="R3" s="10"/>
      <c r="S3" s="10"/>
      <c r="T3" s="10"/>
      <c r="U3" s="10"/>
      <c r="V3" s="10">
        <v>44420</v>
      </c>
      <c r="W3" s="10"/>
      <c r="X3" s="7">
        <f t="shared" si="1"/>
        <v>3</v>
      </c>
      <c r="Y3">
        <f>C24+X3</f>
        <v>6</v>
      </c>
    </row>
    <row r="4" spans="1:25" x14ac:dyDescent="0.25">
      <c r="A4" s="6" t="s">
        <v>326</v>
      </c>
      <c r="B4" s="10"/>
      <c r="C4" s="10">
        <v>44455</v>
      </c>
      <c r="D4" s="10" t="s">
        <v>300</v>
      </c>
      <c r="E4" s="10"/>
      <c r="F4" s="10"/>
      <c r="G4" s="10"/>
      <c r="H4" s="10"/>
      <c r="I4" s="10"/>
      <c r="J4" s="10"/>
      <c r="K4" s="10"/>
      <c r="L4" s="10"/>
      <c r="M4" s="10"/>
      <c r="N4" s="10"/>
      <c r="O4" s="10"/>
      <c r="P4" s="10"/>
      <c r="Q4" s="10"/>
      <c r="R4" s="10"/>
      <c r="S4" s="10"/>
      <c r="T4" s="10">
        <v>44417</v>
      </c>
      <c r="U4" s="10"/>
      <c r="V4" s="10">
        <v>44413</v>
      </c>
      <c r="W4" s="10"/>
      <c r="X4" s="7">
        <f t="shared" si="1"/>
        <v>3</v>
      </c>
      <c r="Y4">
        <f>D24+X4</f>
        <v>6</v>
      </c>
    </row>
    <row r="5" spans="1:25" x14ac:dyDescent="0.25">
      <c r="A5" s="6" t="s">
        <v>327</v>
      </c>
      <c r="B5" s="10"/>
      <c r="C5" s="10"/>
      <c r="D5" s="10"/>
      <c r="E5" s="10" t="s">
        <v>300</v>
      </c>
      <c r="F5" s="10"/>
      <c r="G5" s="10"/>
      <c r="H5" s="10"/>
      <c r="I5" s="10"/>
      <c r="J5" s="10"/>
      <c r="K5" s="10">
        <v>44413</v>
      </c>
      <c r="L5" s="10"/>
      <c r="M5" s="10"/>
      <c r="N5" s="10"/>
      <c r="O5" s="10"/>
      <c r="P5" s="10"/>
      <c r="Q5" s="10"/>
      <c r="R5" s="10"/>
      <c r="S5" s="10"/>
      <c r="T5" s="10"/>
      <c r="U5" s="10">
        <v>44420</v>
      </c>
      <c r="V5" s="10">
        <v>44420</v>
      </c>
      <c r="W5" s="10"/>
      <c r="X5" s="7">
        <f t="shared" si="1"/>
        <v>3</v>
      </c>
      <c r="Y5">
        <f>E24+X5</f>
        <v>6</v>
      </c>
    </row>
    <row r="6" spans="1:25" x14ac:dyDescent="0.25">
      <c r="A6" s="6" t="s">
        <v>345</v>
      </c>
      <c r="B6" s="10"/>
      <c r="C6" s="10"/>
      <c r="D6" s="10"/>
      <c r="E6" s="10"/>
      <c r="F6" s="10" t="s">
        <v>300</v>
      </c>
      <c r="G6" s="10"/>
      <c r="H6" s="10"/>
      <c r="I6" s="10"/>
      <c r="J6" s="10"/>
      <c r="K6" s="10"/>
      <c r="L6" s="10"/>
      <c r="M6" s="10"/>
      <c r="N6" s="10"/>
      <c r="O6" s="10"/>
      <c r="P6" s="10"/>
      <c r="Q6" s="10"/>
      <c r="R6" s="10"/>
      <c r="S6" s="10">
        <v>44417</v>
      </c>
      <c r="T6" s="10">
        <v>44417</v>
      </c>
      <c r="U6" s="10">
        <v>44455</v>
      </c>
      <c r="V6" s="10"/>
      <c r="W6" s="10"/>
      <c r="X6" s="7">
        <f t="shared" si="1"/>
        <v>3</v>
      </c>
      <c r="Y6">
        <f>F24+X6</f>
        <v>6</v>
      </c>
    </row>
    <row r="7" spans="1:25" x14ac:dyDescent="0.25">
      <c r="A7" s="6" t="s">
        <v>328</v>
      </c>
      <c r="B7" s="10">
        <v>44455</v>
      </c>
      <c r="C7" s="10"/>
      <c r="D7" s="10"/>
      <c r="E7" s="10"/>
      <c r="F7" s="10"/>
      <c r="G7" s="10" t="s">
        <v>300</v>
      </c>
      <c r="H7" s="10"/>
      <c r="I7" s="10"/>
      <c r="J7" s="10"/>
      <c r="K7" s="10"/>
      <c r="L7" s="10"/>
      <c r="M7" s="10"/>
      <c r="N7" s="10"/>
      <c r="O7" s="10"/>
      <c r="P7" s="10"/>
      <c r="Q7" s="10"/>
      <c r="R7" s="10">
        <v>44420</v>
      </c>
      <c r="S7" s="10">
        <v>44420</v>
      </c>
      <c r="T7" s="10">
        <v>44413</v>
      </c>
      <c r="U7" s="10"/>
      <c r="V7" s="10"/>
      <c r="W7" s="10"/>
      <c r="X7" s="7">
        <f t="shared" si="1"/>
        <v>4</v>
      </c>
      <c r="Y7">
        <f>G24+X7</f>
        <v>8</v>
      </c>
    </row>
    <row r="8" spans="1:25" x14ac:dyDescent="0.25">
      <c r="A8" s="6" t="s">
        <v>329</v>
      </c>
      <c r="B8" s="10"/>
      <c r="C8" s="10"/>
      <c r="D8" s="10"/>
      <c r="E8" s="10"/>
      <c r="F8" s="10"/>
      <c r="G8" s="10"/>
      <c r="H8" s="10" t="s">
        <v>300</v>
      </c>
      <c r="I8" s="10"/>
      <c r="J8" s="10"/>
      <c r="K8" s="10"/>
      <c r="L8" s="10"/>
      <c r="M8" s="10"/>
      <c r="N8" s="10"/>
      <c r="O8" s="10"/>
      <c r="P8" s="10"/>
      <c r="Q8" s="10">
        <v>44455</v>
      </c>
      <c r="R8" s="10">
        <v>44420</v>
      </c>
      <c r="S8" s="10">
        <v>44413</v>
      </c>
      <c r="T8" s="10"/>
      <c r="U8" s="10"/>
      <c r="V8" s="10"/>
      <c r="W8" s="10"/>
      <c r="X8" s="7">
        <f t="shared" si="1"/>
        <v>3</v>
      </c>
      <c r="Y8">
        <f>H24+X8</f>
        <v>6</v>
      </c>
    </row>
    <row r="9" spans="1:25" x14ac:dyDescent="0.25">
      <c r="A9" s="6" t="s">
        <v>330</v>
      </c>
      <c r="B9" s="10"/>
      <c r="C9" s="10"/>
      <c r="D9" s="10"/>
      <c r="E9" s="10"/>
      <c r="F9" s="10"/>
      <c r="G9" s="10"/>
      <c r="H9" s="10"/>
      <c r="I9" s="10" t="s">
        <v>300</v>
      </c>
      <c r="J9" s="10"/>
      <c r="K9" s="10"/>
      <c r="L9" s="10"/>
      <c r="M9" s="10"/>
      <c r="N9" s="10"/>
      <c r="O9" s="10"/>
      <c r="P9" s="10">
        <v>44417</v>
      </c>
      <c r="Q9" s="10">
        <v>44455</v>
      </c>
      <c r="R9" s="10">
        <v>44413</v>
      </c>
      <c r="S9" s="10">
        <v>44420</v>
      </c>
      <c r="T9" s="10"/>
      <c r="U9" s="10"/>
      <c r="V9" s="10"/>
      <c r="W9" s="10"/>
      <c r="X9" s="7">
        <f t="shared" si="1"/>
        <v>4</v>
      </c>
      <c r="Y9">
        <f>I24+X9</f>
        <v>8</v>
      </c>
    </row>
    <row r="10" spans="1:25" x14ac:dyDescent="0.25">
      <c r="A10" s="6" t="s">
        <v>331</v>
      </c>
      <c r="B10" s="10"/>
      <c r="C10" s="10"/>
      <c r="D10" s="10"/>
      <c r="E10" s="10"/>
      <c r="F10" s="10"/>
      <c r="G10" s="10"/>
      <c r="H10" s="10"/>
      <c r="I10" s="10"/>
      <c r="J10" s="10" t="s">
        <v>300</v>
      </c>
      <c r="K10" s="10"/>
      <c r="L10" s="10"/>
      <c r="M10" s="10"/>
      <c r="N10" s="10"/>
      <c r="O10" s="10">
        <v>44417</v>
      </c>
      <c r="P10" s="10">
        <v>44417</v>
      </c>
      <c r="Q10" s="10"/>
      <c r="R10" s="10"/>
      <c r="S10" s="10"/>
      <c r="T10" s="10"/>
      <c r="U10" s="10"/>
      <c r="V10" s="10"/>
      <c r="W10" s="10"/>
      <c r="X10" s="7">
        <f t="shared" si="1"/>
        <v>2</v>
      </c>
      <c r="Y10">
        <f>J24+X10</f>
        <v>4</v>
      </c>
    </row>
    <row r="11" spans="1:25" x14ac:dyDescent="0.25">
      <c r="A11" s="6" t="s">
        <v>332</v>
      </c>
      <c r="B11" s="10"/>
      <c r="C11" s="10"/>
      <c r="D11" s="10"/>
      <c r="E11" s="10">
        <v>44413</v>
      </c>
      <c r="F11" s="10"/>
      <c r="G11" s="10"/>
      <c r="H11" s="10"/>
      <c r="I11" s="10"/>
      <c r="J11" s="10"/>
      <c r="K11" s="10" t="s">
        <v>300</v>
      </c>
      <c r="L11" s="10"/>
      <c r="M11" s="10"/>
      <c r="N11" s="10">
        <v>44417</v>
      </c>
      <c r="O11" s="10">
        <v>44420</v>
      </c>
      <c r="P11" s="10"/>
      <c r="Q11" s="10"/>
      <c r="R11" s="10"/>
      <c r="S11" s="10"/>
      <c r="T11" s="10"/>
      <c r="U11" s="10"/>
      <c r="V11" s="10"/>
      <c r="W11" s="10"/>
      <c r="X11" s="7">
        <f t="shared" si="1"/>
        <v>3</v>
      </c>
      <c r="Y11">
        <f>K24+X11</f>
        <v>6</v>
      </c>
    </row>
    <row r="12" spans="1:25" x14ac:dyDescent="0.25">
      <c r="A12" s="6" t="s">
        <v>333</v>
      </c>
      <c r="B12" s="10"/>
      <c r="C12" s="10"/>
      <c r="D12" s="10"/>
      <c r="E12" s="10"/>
      <c r="F12" s="10"/>
      <c r="G12" s="10"/>
      <c r="H12" s="10"/>
      <c r="I12" s="10"/>
      <c r="J12" s="10"/>
      <c r="K12" s="10"/>
      <c r="L12" s="10" t="s">
        <v>300</v>
      </c>
      <c r="M12" s="10">
        <v>44455</v>
      </c>
      <c r="N12" s="10">
        <v>44417</v>
      </c>
      <c r="O12" s="10">
        <v>44413</v>
      </c>
      <c r="P12" s="10"/>
      <c r="Q12" s="10"/>
      <c r="R12" s="10"/>
      <c r="S12" s="10"/>
      <c r="T12" s="10"/>
      <c r="U12" s="10"/>
      <c r="V12" s="10"/>
      <c r="W12" s="10"/>
      <c r="X12" s="7">
        <f t="shared" si="1"/>
        <v>3</v>
      </c>
      <c r="Y12">
        <f>L24+X12</f>
        <v>6</v>
      </c>
    </row>
    <row r="13" spans="1:25" x14ac:dyDescent="0.25">
      <c r="A13" s="6" t="s">
        <v>334</v>
      </c>
      <c r="B13" s="10"/>
      <c r="C13" s="10"/>
      <c r="D13" s="10"/>
      <c r="E13" s="10"/>
      <c r="F13" s="10"/>
      <c r="G13" s="10"/>
      <c r="H13" s="10"/>
      <c r="I13" s="10"/>
      <c r="J13" s="10"/>
      <c r="K13" s="10"/>
      <c r="L13" s="10">
        <v>44455</v>
      </c>
      <c r="M13" s="10" t="s">
        <v>300</v>
      </c>
      <c r="N13" s="10">
        <v>44455</v>
      </c>
      <c r="O13" s="10"/>
      <c r="P13" s="10"/>
      <c r="Q13" s="10"/>
      <c r="R13" s="10"/>
      <c r="S13" s="10"/>
      <c r="T13" s="10"/>
      <c r="U13" s="10"/>
      <c r="V13" s="10"/>
      <c r="W13" s="10"/>
      <c r="X13" s="7">
        <f t="shared" si="1"/>
        <v>2</v>
      </c>
      <c r="Y13">
        <f>M24+X13</f>
        <v>4</v>
      </c>
    </row>
    <row r="14" spans="1:25" x14ac:dyDescent="0.25">
      <c r="A14" s="6" t="s">
        <v>335</v>
      </c>
      <c r="B14" s="10"/>
      <c r="C14" s="10"/>
      <c r="D14" s="10"/>
      <c r="E14" s="10"/>
      <c r="F14" s="10"/>
      <c r="G14" s="10"/>
      <c r="H14" s="10"/>
      <c r="I14" s="10"/>
      <c r="J14" s="10"/>
      <c r="K14" s="10">
        <v>44417</v>
      </c>
      <c r="L14" s="10">
        <v>44417</v>
      </c>
      <c r="M14" s="10">
        <v>44455</v>
      </c>
      <c r="N14" s="10" t="s">
        <v>300</v>
      </c>
      <c r="O14" s="10"/>
      <c r="P14" s="10"/>
      <c r="Q14" s="10"/>
      <c r="R14" s="10"/>
      <c r="S14" s="10"/>
      <c r="T14" s="10"/>
      <c r="U14" s="10"/>
      <c r="V14" s="10"/>
      <c r="W14" s="10"/>
      <c r="X14" s="7">
        <f t="shared" si="1"/>
        <v>3</v>
      </c>
      <c r="Y14">
        <f>O24+X14</f>
        <v>6</v>
      </c>
    </row>
    <row r="15" spans="1:25" x14ac:dyDescent="0.25">
      <c r="A15" s="6" t="s">
        <v>336</v>
      </c>
      <c r="B15" s="10"/>
      <c r="C15" s="10"/>
      <c r="D15" s="10"/>
      <c r="E15" s="10"/>
      <c r="F15" s="10"/>
      <c r="G15" s="10"/>
      <c r="H15" s="10"/>
      <c r="I15" s="10"/>
      <c r="J15" s="10">
        <v>44417</v>
      </c>
      <c r="K15" s="10">
        <v>44420</v>
      </c>
      <c r="L15" s="10">
        <v>44413</v>
      </c>
      <c r="M15" s="10"/>
      <c r="N15" s="10"/>
      <c r="O15" s="10" t="s">
        <v>300</v>
      </c>
      <c r="P15" s="10"/>
      <c r="Q15" s="10"/>
      <c r="R15" s="10"/>
      <c r="S15" s="10"/>
      <c r="T15" s="10"/>
      <c r="U15" s="10"/>
      <c r="V15" s="10"/>
      <c r="W15" s="10"/>
      <c r="X15" s="7">
        <f t="shared" si="1"/>
        <v>3</v>
      </c>
      <c r="Y15">
        <f>P24+X15</f>
        <v>5</v>
      </c>
    </row>
    <row r="16" spans="1:25" x14ac:dyDescent="0.25">
      <c r="A16" s="6" t="s">
        <v>337</v>
      </c>
      <c r="B16" s="10"/>
      <c r="C16" s="10"/>
      <c r="D16" s="10"/>
      <c r="E16" s="10"/>
      <c r="F16" s="10"/>
      <c r="G16" s="10"/>
      <c r="H16" s="10"/>
      <c r="I16" s="10">
        <v>44417</v>
      </c>
      <c r="J16" s="10">
        <v>44417</v>
      </c>
      <c r="K16" s="10"/>
      <c r="L16" s="10"/>
      <c r="M16" s="10"/>
      <c r="N16" s="10"/>
      <c r="O16" s="10"/>
      <c r="P16" s="10" t="s">
        <v>300</v>
      </c>
      <c r="Q16" s="10"/>
      <c r="R16" s="10"/>
      <c r="S16" s="10"/>
      <c r="T16" s="10"/>
      <c r="U16" s="10"/>
      <c r="V16" s="10"/>
      <c r="W16" s="10"/>
      <c r="X16" s="7">
        <f t="shared" si="1"/>
        <v>2</v>
      </c>
      <c r="Y16">
        <f>Q24+X16</f>
        <v>4</v>
      </c>
    </row>
    <row r="17" spans="1:25" x14ac:dyDescent="0.25">
      <c r="A17" s="6" t="s">
        <v>338</v>
      </c>
      <c r="B17" s="10"/>
      <c r="C17" s="10"/>
      <c r="D17" s="10"/>
      <c r="E17" s="10"/>
      <c r="F17" s="10"/>
      <c r="G17" s="10"/>
      <c r="H17" s="10">
        <v>44455</v>
      </c>
      <c r="I17" s="10">
        <v>44455</v>
      </c>
      <c r="J17" s="10"/>
      <c r="K17" s="10"/>
      <c r="L17" s="10"/>
      <c r="M17" s="10"/>
      <c r="N17" s="10"/>
      <c r="O17" s="10"/>
      <c r="P17" s="10"/>
      <c r="Q17" s="10" t="s">
        <v>300</v>
      </c>
      <c r="R17" s="10"/>
      <c r="S17" s="10"/>
      <c r="T17" s="10"/>
      <c r="U17" s="10"/>
      <c r="V17" s="10"/>
      <c r="W17" s="10"/>
      <c r="X17" s="7">
        <f t="shared" si="1"/>
        <v>2</v>
      </c>
      <c r="Y17">
        <f>Q25+X17</f>
        <v>2</v>
      </c>
    </row>
    <row r="18" spans="1:25" x14ac:dyDescent="0.25">
      <c r="A18" s="6" t="s">
        <v>339</v>
      </c>
      <c r="B18" s="10"/>
      <c r="C18" s="10"/>
      <c r="D18" s="10"/>
      <c r="E18" s="10"/>
      <c r="F18" s="10"/>
      <c r="G18" s="10">
        <v>44420</v>
      </c>
      <c r="H18" s="10">
        <v>44420</v>
      </c>
      <c r="I18" s="10">
        <v>44413</v>
      </c>
      <c r="J18" s="10"/>
      <c r="K18" s="10"/>
      <c r="L18" s="10"/>
      <c r="M18" s="10"/>
      <c r="N18" s="10"/>
      <c r="O18" s="10"/>
      <c r="P18" s="10"/>
      <c r="Q18" s="10"/>
      <c r="R18" s="10" t="s">
        <v>300</v>
      </c>
      <c r="S18" s="10"/>
      <c r="T18" s="10"/>
      <c r="U18" s="10"/>
      <c r="V18" s="10"/>
      <c r="W18" s="10"/>
      <c r="X18" s="7">
        <f t="shared" si="1"/>
        <v>3</v>
      </c>
      <c r="Y18">
        <f>Q26+X18</f>
        <v>3</v>
      </c>
    </row>
    <row r="19" spans="1:25" x14ac:dyDescent="0.25">
      <c r="A19" s="6" t="s">
        <v>340</v>
      </c>
      <c r="B19" s="10"/>
      <c r="C19" s="10"/>
      <c r="D19" s="10"/>
      <c r="E19" s="10"/>
      <c r="F19" s="10">
        <v>44417</v>
      </c>
      <c r="G19" s="10">
        <v>44420</v>
      </c>
      <c r="H19" s="10">
        <v>44413</v>
      </c>
      <c r="I19" s="10">
        <v>44420</v>
      </c>
      <c r="J19" s="10"/>
      <c r="K19" s="10"/>
      <c r="L19" s="10"/>
      <c r="M19" s="10"/>
      <c r="N19" s="10"/>
      <c r="O19" s="10"/>
      <c r="P19" s="10"/>
      <c r="Q19" s="10"/>
      <c r="R19" s="10"/>
      <c r="S19" s="10" t="s">
        <v>300</v>
      </c>
      <c r="T19" s="10"/>
      <c r="U19" s="10"/>
      <c r="V19" s="10"/>
      <c r="W19" s="10"/>
      <c r="X19" s="7">
        <f t="shared" si="1"/>
        <v>4</v>
      </c>
      <c r="Y19">
        <f>Q27+X19</f>
        <v>4</v>
      </c>
    </row>
    <row r="20" spans="1:25" x14ac:dyDescent="0.25">
      <c r="A20" s="6" t="s">
        <v>341</v>
      </c>
      <c r="B20" s="10"/>
      <c r="C20" s="10"/>
      <c r="D20" s="10">
        <v>44417</v>
      </c>
      <c r="E20" s="10"/>
      <c r="F20" s="10">
        <v>44417</v>
      </c>
      <c r="G20" s="10">
        <v>44413</v>
      </c>
      <c r="H20" s="10"/>
      <c r="I20" s="10"/>
      <c r="J20" s="10"/>
      <c r="K20" s="10"/>
      <c r="L20" s="10"/>
      <c r="M20" s="10"/>
      <c r="N20" s="10"/>
      <c r="O20" s="10"/>
      <c r="P20" s="10"/>
      <c r="Q20" s="10"/>
      <c r="R20" s="10"/>
      <c r="S20" s="10"/>
      <c r="T20" s="10" t="s">
        <v>300</v>
      </c>
      <c r="U20" s="10"/>
      <c r="V20" s="10"/>
      <c r="W20" s="10"/>
      <c r="X20" s="7">
        <f t="shared" ref="X20:X23" si="2">(COUNTA(B20:W20))-1</f>
        <v>3</v>
      </c>
      <c r="Y20">
        <f t="shared" ref="Y20:Y23" si="3">Q28+X20</f>
        <v>3</v>
      </c>
    </row>
    <row r="21" spans="1:25" x14ac:dyDescent="0.25">
      <c r="A21" s="6" t="s">
        <v>342</v>
      </c>
      <c r="B21" s="10"/>
      <c r="C21" s="10"/>
      <c r="D21" s="10"/>
      <c r="E21" s="10">
        <v>44420</v>
      </c>
      <c r="F21" s="10">
        <v>44455</v>
      </c>
      <c r="G21" s="10"/>
      <c r="H21" s="10"/>
      <c r="I21" s="10"/>
      <c r="J21" s="10"/>
      <c r="K21" s="10"/>
      <c r="L21" s="10"/>
      <c r="M21" s="10"/>
      <c r="N21" s="10"/>
      <c r="O21" s="10"/>
      <c r="P21" s="10"/>
      <c r="Q21" s="10"/>
      <c r="R21" s="10"/>
      <c r="S21" s="10"/>
      <c r="T21" s="10"/>
      <c r="U21" s="10" t="s">
        <v>300</v>
      </c>
      <c r="V21" s="10"/>
      <c r="W21" s="10"/>
      <c r="X21" s="7">
        <f t="shared" si="2"/>
        <v>2</v>
      </c>
      <c r="Y21">
        <f t="shared" si="3"/>
        <v>2</v>
      </c>
    </row>
    <row r="22" spans="1:25" x14ac:dyDescent="0.25">
      <c r="A22" s="6" t="s">
        <v>343</v>
      </c>
      <c r="B22" s="10"/>
      <c r="C22" s="10">
        <v>44420</v>
      </c>
      <c r="D22" s="10">
        <v>44413</v>
      </c>
      <c r="E22" s="10">
        <v>44420</v>
      </c>
      <c r="F22" s="10"/>
      <c r="G22" s="10"/>
      <c r="H22" s="10"/>
      <c r="I22" s="10"/>
      <c r="J22" s="10"/>
      <c r="K22" s="10"/>
      <c r="L22" s="10"/>
      <c r="M22" s="10"/>
      <c r="N22" s="10"/>
      <c r="O22" s="10"/>
      <c r="P22" s="10"/>
      <c r="Q22" s="10"/>
      <c r="R22" s="10"/>
      <c r="S22" s="10"/>
      <c r="T22" s="10"/>
      <c r="U22" s="10"/>
      <c r="V22" s="10" t="s">
        <v>300</v>
      </c>
      <c r="W22" s="10"/>
      <c r="X22" s="7">
        <f t="shared" si="2"/>
        <v>3</v>
      </c>
      <c r="Y22">
        <f t="shared" si="3"/>
        <v>3</v>
      </c>
    </row>
    <row r="23" spans="1:25" x14ac:dyDescent="0.25">
      <c r="A23" s="8" t="s">
        <v>32</v>
      </c>
      <c r="B23" s="10"/>
      <c r="C23" s="10"/>
      <c r="D23" s="10"/>
      <c r="E23" s="10"/>
      <c r="F23" s="10"/>
      <c r="G23" s="10"/>
      <c r="H23" s="10"/>
      <c r="I23" s="10"/>
      <c r="J23" s="10"/>
      <c r="K23" s="10"/>
      <c r="L23" s="10"/>
      <c r="M23" s="10"/>
      <c r="N23" s="10"/>
      <c r="O23" s="10"/>
      <c r="P23" s="10"/>
      <c r="Q23" s="10"/>
      <c r="R23" s="10"/>
      <c r="S23" s="10"/>
      <c r="T23" s="10"/>
      <c r="U23" s="10"/>
      <c r="V23" s="10"/>
      <c r="W23" s="10" t="s">
        <v>300</v>
      </c>
      <c r="X23" s="7">
        <f t="shared" si="2"/>
        <v>0</v>
      </c>
      <c r="Y23">
        <f t="shared" si="3"/>
        <v>0</v>
      </c>
    </row>
    <row r="24" spans="1:25" x14ac:dyDescent="0.25">
      <c r="B24" s="11">
        <f t="shared" ref="B24:M24" si="4">(COUNTA(B2:B23))-1</f>
        <v>2</v>
      </c>
      <c r="C24" s="11">
        <f t="shared" si="4"/>
        <v>3</v>
      </c>
      <c r="D24" s="11">
        <f t="shared" si="4"/>
        <v>3</v>
      </c>
      <c r="E24" s="11">
        <f t="shared" si="4"/>
        <v>3</v>
      </c>
      <c r="F24" s="11">
        <f t="shared" si="4"/>
        <v>3</v>
      </c>
      <c r="G24" s="11">
        <f t="shared" si="4"/>
        <v>4</v>
      </c>
      <c r="H24" s="11">
        <f t="shared" si="4"/>
        <v>3</v>
      </c>
      <c r="I24" s="11">
        <f t="shared" si="4"/>
        <v>4</v>
      </c>
      <c r="J24" s="11">
        <f t="shared" si="4"/>
        <v>2</v>
      </c>
      <c r="K24" s="11">
        <f t="shared" si="4"/>
        <v>3</v>
      </c>
      <c r="L24" s="11">
        <f t="shared" si="4"/>
        <v>3</v>
      </c>
      <c r="M24" s="11">
        <f t="shared" si="4"/>
        <v>2</v>
      </c>
      <c r="N24" s="11">
        <f t="shared" ref="N24:T24" si="5">(COUNTA(N2:N23))-1</f>
        <v>3</v>
      </c>
      <c r="O24" s="11">
        <f t="shared" si="5"/>
        <v>3</v>
      </c>
      <c r="P24" s="11">
        <f t="shared" si="5"/>
        <v>2</v>
      </c>
      <c r="Q24" s="11">
        <f t="shared" si="5"/>
        <v>2</v>
      </c>
      <c r="R24" s="11">
        <f t="shared" si="5"/>
        <v>3</v>
      </c>
      <c r="S24" s="11">
        <f t="shared" si="5"/>
        <v>4</v>
      </c>
      <c r="T24" s="11">
        <f t="shared" si="5"/>
        <v>3</v>
      </c>
      <c r="U24" s="11">
        <f t="shared" ref="U24:W24" si="6">(COUNTA(U2:U23))-1</f>
        <v>2</v>
      </c>
      <c r="V24" s="11">
        <f t="shared" si="6"/>
        <v>3</v>
      </c>
      <c r="W24" s="11">
        <f t="shared" si="6"/>
        <v>0</v>
      </c>
    </row>
    <row r="25" spans="1:25" x14ac:dyDescent="0.25">
      <c r="B25" s="11"/>
      <c r="C25" s="11"/>
      <c r="D25" s="11"/>
      <c r="E25" s="11"/>
      <c r="F25" s="11"/>
      <c r="G25" s="11"/>
      <c r="H25" s="11"/>
      <c r="I25" s="11"/>
      <c r="J25" s="11"/>
      <c r="K25" s="11"/>
      <c r="L25" s="11"/>
      <c r="M25" s="11"/>
      <c r="N25" s="11"/>
      <c r="O25" s="11"/>
      <c r="P25" s="11"/>
      <c r="Q25" s="11"/>
      <c r="R25" s="11"/>
      <c r="S25" s="11"/>
      <c r="T25" s="11"/>
      <c r="U25" s="11"/>
      <c r="V25" s="11"/>
      <c r="W25" s="11"/>
    </row>
    <row r="26" spans="1:25" x14ac:dyDescent="0.25">
      <c r="B26" s="11"/>
      <c r="C26" s="11"/>
      <c r="D26" s="11"/>
      <c r="E26" s="11"/>
      <c r="F26" s="11"/>
      <c r="G26" s="11"/>
      <c r="H26" s="11"/>
      <c r="I26" s="11"/>
      <c r="J26" s="11"/>
      <c r="K26" s="11"/>
      <c r="L26" s="11"/>
      <c r="M26" s="11"/>
      <c r="N26" s="11"/>
      <c r="O26" s="11"/>
      <c r="P26" s="11"/>
      <c r="Q26" s="11"/>
      <c r="R26" s="11"/>
      <c r="S26" s="11"/>
      <c r="T26" s="11"/>
      <c r="U26" s="11"/>
      <c r="V26" s="11"/>
      <c r="W26" s="11"/>
    </row>
    <row r="27" spans="1:25" x14ac:dyDescent="0.25">
      <c r="B27" s="11"/>
      <c r="C27" s="11"/>
      <c r="D27" s="11"/>
      <c r="E27" s="11"/>
      <c r="F27" s="11"/>
      <c r="G27" s="11"/>
      <c r="H27" s="11"/>
      <c r="I27" s="11"/>
      <c r="J27" s="11"/>
      <c r="K27" s="11"/>
      <c r="L27" s="11"/>
      <c r="M27" s="11"/>
      <c r="N27" s="11"/>
      <c r="O27" s="11"/>
      <c r="P27" s="11"/>
      <c r="Q27" s="11"/>
      <c r="R27" s="11"/>
      <c r="S27" s="11"/>
      <c r="T27" s="11"/>
      <c r="U27" s="11"/>
      <c r="V27" s="11"/>
      <c r="W27" s="11"/>
    </row>
    <row r="28" spans="1:25" x14ac:dyDescent="0.25">
      <c r="B28" s="11"/>
      <c r="C28" s="11"/>
      <c r="D28" s="11"/>
      <c r="E28" s="11"/>
      <c r="F28" s="11"/>
      <c r="G28" s="11"/>
      <c r="H28" s="11"/>
      <c r="I28" s="11"/>
      <c r="J28" s="11"/>
      <c r="K28" s="11"/>
      <c r="L28" s="11"/>
      <c r="M28" s="11"/>
      <c r="N28" s="11"/>
      <c r="O28" s="11"/>
      <c r="P28" s="11"/>
      <c r="Q28" s="11"/>
      <c r="R28" s="11"/>
      <c r="S28" s="11"/>
      <c r="T28" s="11"/>
      <c r="U28" s="11"/>
      <c r="V28" s="11"/>
      <c r="W28" s="11"/>
      <c r="X28">
        <f>SUM(X2:X27)/2</f>
        <v>30</v>
      </c>
    </row>
    <row r="29" spans="1:25" x14ac:dyDescent="0.25">
      <c r="F29" s="12" t="s">
        <v>347</v>
      </c>
    </row>
    <row r="30" spans="1:25" x14ac:dyDescent="0.25">
      <c r="F30" s="12" t="s">
        <v>54</v>
      </c>
      <c r="K30" s="11">
        <f>(COUNTA(B2:W23)-22)/2</f>
        <v>30</v>
      </c>
    </row>
    <row r="31" spans="1:25" x14ac:dyDescent="0.25">
      <c r="F31" s="12" t="s">
        <v>55</v>
      </c>
      <c r="K31" s="11">
        <f>COUNTBLANK(B2:V22)/2</f>
        <v>180</v>
      </c>
    </row>
  </sheetData>
  <pageMargins left="0.11811023622047245" right="0.11811023622047245" top="0.74803149606299213" bottom="0.74803149606299213" header="0.31496062992125984" footer="0.31496062992125984"/>
  <pageSetup paperSize="9" orientation="landscape"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A2453-3208-4C13-8FDF-7EA9F4C98706}">
  <dimension ref="B4:D27"/>
  <sheetViews>
    <sheetView workbookViewId="0">
      <selection activeCell="B8" sqref="B8:B27"/>
    </sheetView>
  </sheetViews>
  <sheetFormatPr defaultRowHeight="15" x14ac:dyDescent="0.25"/>
  <cols>
    <col min="3" max="3" width="59.7109375" customWidth="1"/>
  </cols>
  <sheetData>
    <row r="4" spans="2:4" ht="15.75" thickBot="1" x14ac:dyDescent="0.3"/>
    <row r="5" spans="2:4" ht="15.75" thickBot="1" x14ac:dyDescent="0.3">
      <c r="C5" s="15" t="s">
        <v>169</v>
      </c>
    </row>
    <row r="6" spans="2:4" ht="15.75" thickBot="1" x14ac:dyDescent="0.3">
      <c r="C6" s="14"/>
    </row>
    <row r="7" spans="2:4" ht="15.75" thickBot="1" x14ac:dyDescent="0.3">
      <c r="B7">
        <v>1</v>
      </c>
      <c r="C7" s="16" t="s">
        <v>301</v>
      </c>
      <c r="D7">
        <v>11</v>
      </c>
    </row>
    <row r="8" spans="2:4" ht="15.75" thickBot="1" x14ac:dyDescent="0.3">
      <c r="B8">
        <v>12</v>
      </c>
      <c r="C8" s="16" t="s">
        <v>302</v>
      </c>
      <c r="D8">
        <v>22</v>
      </c>
    </row>
    <row r="9" spans="2:4" ht="15.75" thickBot="1" x14ac:dyDescent="0.3">
      <c r="B9">
        <v>23</v>
      </c>
      <c r="C9" s="16" t="s">
        <v>303</v>
      </c>
      <c r="D9">
        <v>33</v>
      </c>
    </row>
    <row r="10" spans="2:4" ht="15.75" thickBot="1" x14ac:dyDescent="0.3">
      <c r="B10">
        <v>34</v>
      </c>
      <c r="C10" s="16" t="s">
        <v>304</v>
      </c>
      <c r="D10">
        <v>44</v>
      </c>
    </row>
    <row r="11" spans="2:4" ht="15.75" thickBot="1" x14ac:dyDescent="0.3">
      <c r="B11">
        <v>45</v>
      </c>
      <c r="C11" s="16" t="s">
        <v>305</v>
      </c>
      <c r="D11">
        <v>55</v>
      </c>
    </row>
    <row r="12" spans="2:4" ht="15.75" thickBot="1" x14ac:dyDescent="0.3">
      <c r="B12">
        <v>56</v>
      </c>
      <c r="C12" s="16" t="s">
        <v>306</v>
      </c>
      <c r="D12">
        <v>66</v>
      </c>
    </row>
    <row r="13" spans="2:4" ht="15.75" thickBot="1" x14ac:dyDescent="0.3">
      <c r="B13">
        <v>67</v>
      </c>
      <c r="C13" s="16" t="s">
        <v>307</v>
      </c>
      <c r="D13">
        <v>77</v>
      </c>
    </row>
    <row r="14" spans="2:4" ht="15.75" thickBot="1" x14ac:dyDescent="0.3">
      <c r="B14">
        <v>78</v>
      </c>
      <c r="C14" s="16" t="s">
        <v>308</v>
      </c>
      <c r="D14">
        <v>88</v>
      </c>
    </row>
    <row r="15" spans="2:4" ht="15.75" thickBot="1" x14ac:dyDescent="0.3">
      <c r="B15">
        <v>89</v>
      </c>
      <c r="C15" s="16" t="s">
        <v>309</v>
      </c>
      <c r="D15">
        <v>99</v>
      </c>
    </row>
    <row r="16" spans="2:4" ht="15.75" thickBot="1" x14ac:dyDescent="0.3">
      <c r="B16">
        <v>100</v>
      </c>
      <c r="C16" s="16" t="s">
        <v>310</v>
      </c>
      <c r="D16">
        <v>110</v>
      </c>
    </row>
    <row r="17" spans="2:4" ht="15.75" thickBot="1" x14ac:dyDescent="0.3">
      <c r="B17">
        <v>111</v>
      </c>
      <c r="C17" s="16" t="s">
        <v>311</v>
      </c>
      <c r="D17">
        <v>121</v>
      </c>
    </row>
    <row r="18" spans="2:4" ht="15.75" thickBot="1" x14ac:dyDescent="0.3">
      <c r="B18">
        <v>122</v>
      </c>
      <c r="C18" s="16" t="s">
        <v>312</v>
      </c>
      <c r="D18">
        <v>132</v>
      </c>
    </row>
    <row r="19" spans="2:4" ht="15.75" thickBot="1" x14ac:dyDescent="0.3">
      <c r="B19">
        <v>133</v>
      </c>
      <c r="C19" s="16" t="s">
        <v>313</v>
      </c>
      <c r="D19">
        <v>143</v>
      </c>
    </row>
    <row r="20" spans="2:4" ht="15.75" thickBot="1" x14ac:dyDescent="0.3">
      <c r="B20">
        <v>144</v>
      </c>
      <c r="C20" s="16" t="s">
        <v>314</v>
      </c>
      <c r="D20">
        <v>154</v>
      </c>
    </row>
    <row r="21" spans="2:4" ht="15.75" thickBot="1" x14ac:dyDescent="0.3">
      <c r="B21">
        <v>155</v>
      </c>
      <c r="C21" s="16" t="s">
        <v>315</v>
      </c>
      <c r="D21">
        <v>165</v>
      </c>
    </row>
    <row r="22" spans="2:4" ht="15.75" thickBot="1" x14ac:dyDescent="0.3">
      <c r="B22">
        <v>166</v>
      </c>
      <c r="C22" s="16" t="s">
        <v>316</v>
      </c>
      <c r="D22">
        <v>176</v>
      </c>
    </row>
    <row r="23" spans="2:4" ht="15.75" thickBot="1" x14ac:dyDescent="0.3">
      <c r="B23">
        <v>177</v>
      </c>
      <c r="C23" s="16" t="s">
        <v>317</v>
      </c>
      <c r="D23">
        <v>187</v>
      </c>
    </row>
    <row r="24" spans="2:4" ht="15.75" thickBot="1" x14ac:dyDescent="0.3">
      <c r="B24">
        <v>188</v>
      </c>
      <c r="C24" s="16" t="s">
        <v>318</v>
      </c>
      <c r="D24">
        <v>198</v>
      </c>
    </row>
    <row r="25" spans="2:4" ht="15.75" thickBot="1" x14ac:dyDescent="0.3">
      <c r="B25">
        <v>199</v>
      </c>
      <c r="C25" s="16" t="s">
        <v>319</v>
      </c>
      <c r="D25">
        <v>209</v>
      </c>
    </row>
    <row r="26" spans="2:4" ht="15.75" thickBot="1" x14ac:dyDescent="0.3">
      <c r="B26">
        <v>210</v>
      </c>
      <c r="C26" s="16" t="s">
        <v>320</v>
      </c>
      <c r="D26">
        <v>220</v>
      </c>
    </row>
    <row r="27" spans="2:4" ht="15.75" thickBot="1" x14ac:dyDescent="0.3">
      <c r="B27">
        <v>221</v>
      </c>
      <c r="C27" s="16" t="s">
        <v>321</v>
      </c>
      <c r="D27">
        <v>231</v>
      </c>
    </row>
  </sheetData>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8EC8-EB1F-4581-9B85-AA10E03F44CB}">
  <dimension ref="B3:B284"/>
  <sheetViews>
    <sheetView topLeftCell="A136" workbookViewId="0">
      <selection activeCell="B149" sqref="B149"/>
    </sheetView>
  </sheetViews>
  <sheetFormatPr defaultRowHeight="15" x14ac:dyDescent="0.25"/>
  <cols>
    <col min="1" max="1" width="6.7109375" customWidth="1"/>
    <col min="2" max="2" width="129.42578125" customWidth="1"/>
    <col min="3" max="9" width="83" customWidth="1"/>
  </cols>
  <sheetData>
    <row r="3" spans="2:2" x14ac:dyDescent="0.25">
      <c r="B3" t="s">
        <v>299</v>
      </c>
    </row>
    <row r="11" spans="2:2" ht="20.25" x14ac:dyDescent="0.25">
      <c r="B11" s="17" t="s">
        <v>57</v>
      </c>
    </row>
    <row r="12" spans="2:2" ht="20.25" x14ac:dyDescent="0.25">
      <c r="B12" s="17" t="s">
        <v>58</v>
      </c>
    </row>
    <row r="13" spans="2:2" ht="51" x14ac:dyDescent="0.25">
      <c r="B13" s="19" t="s">
        <v>59</v>
      </c>
    </row>
    <row r="14" spans="2:2" x14ac:dyDescent="0.25">
      <c r="B14" s="18"/>
    </row>
    <row r="15" spans="2:2" x14ac:dyDescent="0.25">
      <c r="B15" s="18"/>
    </row>
    <row r="17" spans="2:2" ht="38.25" x14ac:dyDescent="0.25">
      <c r="B17" s="19" t="s">
        <v>60</v>
      </c>
    </row>
    <row r="18" spans="2:2" ht="51" x14ac:dyDescent="0.25">
      <c r="B18" s="19" t="s">
        <v>61</v>
      </c>
    </row>
    <row r="19" spans="2:2" ht="15.75" thickBot="1" x14ac:dyDescent="0.3"/>
    <row r="20" spans="2:2" ht="15.75" thickBot="1" x14ac:dyDescent="0.3">
      <c r="B20" s="15" t="s">
        <v>62</v>
      </c>
    </row>
    <row r="21" spans="2:2" ht="15.75" thickBot="1" x14ac:dyDescent="0.3">
      <c r="B21" s="14"/>
    </row>
    <row r="22" spans="2:2" ht="15.75" thickBot="1" x14ac:dyDescent="0.3">
      <c r="B22" s="16" t="s">
        <v>63</v>
      </c>
    </row>
    <row r="23" spans="2:2" ht="15.75" thickBot="1" x14ac:dyDescent="0.3">
      <c r="B23" s="16" t="s">
        <v>64</v>
      </c>
    </row>
    <row r="24" spans="2:2" ht="15.75" thickBot="1" x14ac:dyDescent="0.3">
      <c r="B24" s="16" t="s">
        <v>65</v>
      </c>
    </row>
    <row r="25" spans="2:2" ht="15.75" thickBot="1" x14ac:dyDescent="0.3"/>
    <row r="26" spans="2:2" ht="15.75" thickBot="1" x14ac:dyDescent="0.3">
      <c r="B26" s="15" t="s">
        <v>66</v>
      </c>
    </row>
    <row r="27" spans="2:2" ht="15.75" thickBot="1" x14ac:dyDescent="0.3">
      <c r="B27" s="14"/>
    </row>
    <row r="28" spans="2:2" ht="15.75" thickBot="1" x14ac:dyDescent="0.3">
      <c r="B28" s="16" t="s">
        <v>67</v>
      </c>
    </row>
    <row r="29" spans="2:2" ht="15.75" thickBot="1" x14ac:dyDescent="0.3">
      <c r="B29" s="16" t="s">
        <v>68</v>
      </c>
    </row>
    <row r="30" spans="2:2" ht="15.75" thickBot="1" x14ac:dyDescent="0.3">
      <c r="B30" s="16" t="s">
        <v>69</v>
      </c>
    </row>
    <row r="31" spans="2:2" ht="15.75" thickBot="1" x14ac:dyDescent="0.3">
      <c r="B31" s="16" t="s">
        <v>70</v>
      </c>
    </row>
    <row r="32" spans="2:2" ht="15.75" thickBot="1" x14ac:dyDescent="0.3">
      <c r="B32" s="16" t="s">
        <v>71</v>
      </c>
    </row>
    <row r="33" spans="2:2" ht="15.75" thickBot="1" x14ac:dyDescent="0.3"/>
    <row r="34" spans="2:2" ht="15.75" thickBot="1" x14ac:dyDescent="0.3">
      <c r="B34" s="15" t="s">
        <v>72</v>
      </c>
    </row>
    <row r="35" spans="2:2" ht="15.75" thickBot="1" x14ac:dyDescent="0.3">
      <c r="B35" s="14"/>
    </row>
    <row r="36" spans="2:2" ht="15.75" thickBot="1" x14ac:dyDescent="0.3">
      <c r="B36" s="16" t="s">
        <v>73</v>
      </c>
    </row>
    <row r="37" spans="2:2" ht="15.75" thickBot="1" x14ac:dyDescent="0.3">
      <c r="B37" s="16" t="s">
        <v>74</v>
      </c>
    </row>
    <row r="38" spans="2:2" ht="15.75" thickBot="1" x14ac:dyDescent="0.3">
      <c r="B38" s="16" t="s">
        <v>75</v>
      </c>
    </row>
    <row r="39" spans="2:2" ht="15.75" thickBot="1" x14ac:dyDescent="0.3">
      <c r="B39" s="16" t="s">
        <v>76</v>
      </c>
    </row>
    <row r="40" spans="2:2" ht="15.75" thickBot="1" x14ac:dyDescent="0.3">
      <c r="B40" s="16" t="s">
        <v>77</v>
      </c>
    </row>
    <row r="41" spans="2:2" ht="15.75" thickBot="1" x14ac:dyDescent="0.3">
      <c r="B41" s="16" t="s">
        <v>78</v>
      </c>
    </row>
    <row r="42" spans="2:2" ht="15.75" thickBot="1" x14ac:dyDescent="0.3">
      <c r="B42" s="16" t="s">
        <v>79</v>
      </c>
    </row>
    <row r="43" spans="2:2" ht="15.75" thickBot="1" x14ac:dyDescent="0.3"/>
    <row r="44" spans="2:2" ht="15.75" thickBot="1" x14ac:dyDescent="0.3">
      <c r="B44" s="15" t="s">
        <v>80</v>
      </c>
    </row>
    <row r="45" spans="2:2" ht="15.75" thickBot="1" x14ac:dyDescent="0.3">
      <c r="B45" s="14"/>
    </row>
    <row r="46" spans="2:2" ht="15.75" thickBot="1" x14ac:dyDescent="0.3">
      <c r="B46" s="16" t="s">
        <v>81</v>
      </c>
    </row>
    <row r="47" spans="2:2" ht="15.75" thickBot="1" x14ac:dyDescent="0.3">
      <c r="B47" s="16" t="s">
        <v>82</v>
      </c>
    </row>
    <row r="48" spans="2:2" ht="15.75" thickBot="1" x14ac:dyDescent="0.3">
      <c r="B48" s="16" t="s">
        <v>83</v>
      </c>
    </row>
    <row r="49" spans="2:2" ht="15.75" thickBot="1" x14ac:dyDescent="0.3">
      <c r="B49" s="16" t="s">
        <v>84</v>
      </c>
    </row>
    <row r="50" spans="2:2" ht="15.75" thickBot="1" x14ac:dyDescent="0.3">
      <c r="B50" s="16" t="s">
        <v>85</v>
      </c>
    </row>
    <row r="51" spans="2:2" ht="15.75" thickBot="1" x14ac:dyDescent="0.3">
      <c r="B51" s="16" t="s">
        <v>86</v>
      </c>
    </row>
    <row r="52" spans="2:2" ht="15.75" thickBot="1" x14ac:dyDescent="0.3">
      <c r="B52" s="16" t="s">
        <v>87</v>
      </c>
    </row>
    <row r="53" spans="2:2" ht="15.75" thickBot="1" x14ac:dyDescent="0.3">
      <c r="B53" s="16" t="s">
        <v>88</v>
      </c>
    </row>
    <row r="54" spans="2:2" ht="15.75" thickBot="1" x14ac:dyDescent="0.3">
      <c r="B54" s="16" t="s">
        <v>89</v>
      </c>
    </row>
    <row r="55" spans="2:2" ht="15.75" thickBot="1" x14ac:dyDescent="0.3"/>
    <row r="56" spans="2:2" ht="15.75" thickBot="1" x14ac:dyDescent="0.3">
      <c r="B56" s="15" t="s">
        <v>90</v>
      </c>
    </row>
    <row r="57" spans="2:2" ht="15.75" thickBot="1" x14ac:dyDescent="0.3">
      <c r="B57" s="14"/>
    </row>
    <row r="58" spans="2:2" ht="15.75" thickBot="1" x14ac:dyDescent="0.3">
      <c r="B58" s="16" t="s">
        <v>91</v>
      </c>
    </row>
    <row r="59" spans="2:2" ht="15.75" thickBot="1" x14ac:dyDescent="0.3">
      <c r="B59" s="16" t="s">
        <v>92</v>
      </c>
    </row>
    <row r="60" spans="2:2" ht="15.75" thickBot="1" x14ac:dyDescent="0.3">
      <c r="B60" s="16" t="s">
        <v>93</v>
      </c>
    </row>
    <row r="61" spans="2:2" ht="15.75" thickBot="1" x14ac:dyDescent="0.3">
      <c r="B61" s="16" t="s">
        <v>94</v>
      </c>
    </row>
    <row r="62" spans="2:2" ht="15.75" thickBot="1" x14ac:dyDescent="0.3">
      <c r="B62" s="16" t="s">
        <v>95</v>
      </c>
    </row>
    <row r="63" spans="2:2" ht="15.75" thickBot="1" x14ac:dyDescent="0.3">
      <c r="B63" s="16" t="s">
        <v>96</v>
      </c>
    </row>
    <row r="64" spans="2:2" ht="15.75" thickBot="1" x14ac:dyDescent="0.3">
      <c r="B64" s="16" t="s">
        <v>97</v>
      </c>
    </row>
    <row r="65" spans="2:2" ht="15.75" thickBot="1" x14ac:dyDescent="0.3">
      <c r="B65" s="16" t="s">
        <v>98</v>
      </c>
    </row>
    <row r="66" spans="2:2" ht="15.75" thickBot="1" x14ac:dyDescent="0.3">
      <c r="B66" s="16" t="s">
        <v>99</v>
      </c>
    </row>
    <row r="67" spans="2:2" ht="15.75" thickBot="1" x14ac:dyDescent="0.3">
      <c r="B67" s="16" t="s">
        <v>100</v>
      </c>
    </row>
    <row r="68" spans="2:2" ht="15.75" thickBot="1" x14ac:dyDescent="0.3">
      <c r="B68" s="16" t="s">
        <v>101</v>
      </c>
    </row>
    <row r="69" spans="2:2" ht="15.75" thickBot="1" x14ac:dyDescent="0.3"/>
    <row r="70" spans="2:2" ht="15.75" thickBot="1" x14ac:dyDescent="0.3">
      <c r="B70" s="15" t="s">
        <v>102</v>
      </c>
    </row>
    <row r="71" spans="2:2" ht="15.75" thickBot="1" x14ac:dyDescent="0.3">
      <c r="B71" s="14"/>
    </row>
    <row r="72" spans="2:2" ht="15.75" thickBot="1" x14ac:dyDescent="0.3">
      <c r="B72" s="16" t="s">
        <v>103</v>
      </c>
    </row>
    <row r="73" spans="2:2" ht="15.75" thickBot="1" x14ac:dyDescent="0.3">
      <c r="B73" s="16" t="s">
        <v>104</v>
      </c>
    </row>
    <row r="74" spans="2:2" ht="15.75" thickBot="1" x14ac:dyDescent="0.3">
      <c r="B74" s="16" t="s">
        <v>105</v>
      </c>
    </row>
    <row r="75" spans="2:2" ht="15.75" thickBot="1" x14ac:dyDescent="0.3">
      <c r="B75" s="16" t="s">
        <v>106</v>
      </c>
    </row>
    <row r="76" spans="2:2" ht="15.75" thickBot="1" x14ac:dyDescent="0.3">
      <c r="B76" s="16" t="s">
        <v>107</v>
      </c>
    </row>
    <row r="77" spans="2:2" ht="15.75" thickBot="1" x14ac:dyDescent="0.3">
      <c r="B77" s="16" t="s">
        <v>108</v>
      </c>
    </row>
    <row r="78" spans="2:2" ht="15.75" thickBot="1" x14ac:dyDescent="0.3">
      <c r="B78" s="16" t="s">
        <v>109</v>
      </c>
    </row>
    <row r="79" spans="2:2" ht="15.75" thickBot="1" x14ac:dyDescent="0.3">
      <c r="B79" s="16" t="s">
        <v>110</v>
      </c>
    </row>
    <row r="80" spans="2:2" ht="15.75" thickBot="1" x14ac:dyDescent="0.3">
      <c r="B80" s="16" t="s">
        <v>111</v>
      </c>
    </row>
    <row r="81" spans="2:2" ht="15.75" thickBot="1" x14ac:dyDescent="0.3">
      <c r="B81" s="16" t="s">
        <v>112</v>
      </c>
    </row>
    <row r="82" spans="2:2" ht="15.75" thickBot="1" x14ac:dyDescent="0.3">
      <c r="B82" s="16" t="s">
        <v>113</v>
      </c>
    </row>
    <row r="83" spans="2:2" ht="15.75" thickBot="1" x14ac:dyDescent="0.3">
      <c r="B83" s="16" t="s">
        <v>114</v>
      </c>
    </row>
    <row r="84" spans="2:2" ht="15.75" thickBot="1" x14ac:dyDescent="0.3">
      <c r="B84" s="16" t="s">
        <v>115</v>
      </c>
    </row>
    <row r="85" spans="2:2" ht="15.75" thickBot="1" x14ac:dyDescent="0.3"/>
    <row r="86" spans="2:2" ht="15.75" thickBot="1" x14ac:dyDescent="0.3">
      <c r="B86" s="15" t="s">
        <v>116</v>
      </c>
    </row>
    <row r="87" spans="2:2" ht="15.75" thickBot="1" x14ac:dyDescent="0.3">
      <c r="B87" s="14"/>
    </row>
    <row r="88" spans="2:2" ht="15.75" thickBot="1" x14ac:dyDescent="0.3">
      <c r="B88" s="16" t="s">
        <v>117</v>
      </c>
    </row>
    <row r="89" spans="2:2" ht="15.75" thickBot="1" x14ac:dyDescent="0.3">
      <c r="B89" s="16" t="s">
        <v>118</v>
      </c>
    </row>
    <row r="90" spans="2:2" ht="15.75" thickBot="1" x14ac:dyDescent="0.3">
      <c r="B90" s="16" t="s">
        <v>119</v>
      </c>
    </row>
    <row r="91" spans="2:2" ht="15.75" thickBot="1" x14ac:dyDescent="0.3">
      <c r="B91" s="16" t="s">
        <v>120</v>
      </c>
    </row>
    <row r="92" spans="2:2" ht="15.75" thickBot="1" x14ac:dyDescent="0.3">
      <c r="B92" s="16" t="s">
        <v>121</v>
      </c>
    </row>
    <row r="93" spans="2:2" ht="15.75" thickBot="1" x14ac:dyDescent="0.3">
      <c r="B93" s="16" t="s">
        <v>122</v>
      </c>
    </row>
    <row r="94" spans="2:2" ht="15.75" thickBot="1" x14ac:dyDescent="0.3">
      <c r="B94" s="16" t="s">
        <v>123</v>
      </c>
    </row>
    <row r="95" spans="2:2" ht="15.75" thickBot="1" x14ac:dyDescent="0.3">
      <c r="B95" s="16" t="s">
        <v>124</v>
      </c>
    </row>
    <row r="96" spans="2:2" ht="15.75" thickBot="1" x14ac:dyDescent="0.3">
      <c r="B96" s="16" t="s">
        <v>125</v>
      </c>
    </row>
    <row r="97" spans="2:2" ht="15.75" thickBot="1" x14ac:dyDescent="0.3">
      <c r="B97" s="16" t="s">
        <v>126</v>
      </c>
    </row>
    <row r="98" spans="2:2" ht="15.75" thickBot="1" x14ac:dyDescent="0.3">
      <c r="B98" s="16" t="s">
        <v>127</v>
      </c>
    </row>
    <row r="99" spans="2:2" ht="15.75" thickBot="1" x14ac:dyDescent="0.3">
      <c r="B99" s="16" t="s">
        <v>128</v>
      </c>
    </row>
    <row r="100" spans="2:2" ht="15.75" thickBot="1" x14ac:dyDescent="0.3">
      <c r="B100" s="16" t="s">
        <v>129</v>
      </c>
    </row>
    <row r="101" spans="2:2" ht="15.75" thickBot="1" x14ac:dyDescent="0.3">
      <c r="B101" s="16" t="s">
        <v>130</v>
      </c>
    </row>
    <row r="102" spans="2:2" ht="15.75" thickBot="1" x14ac:dyDescent="0.3">
      <c r="B102" s="16" t="s">
        <v>131</v>
      </c>
    </row>
    <row r="103" spans="2:2" ht="15.75" thickBot="1" x14ac:dyDescent="0.3"/>
    <row r="104" spans="2:2" ht="15.75" thickBot="1" x14ac:dyDescent="0.3">
      <c r="B104" s="15" t="s">
        <v>56</v>
      </c>
    </row>
    <row r="105" spans="2:2" ht="15.75" thickBot="1" x14ac:dyDescent="0.3">
      <c r="B105" s="14"/>
    </row>
    <row r="106" spans="2:2" ht="15.75" thickBot="1" x14ac:dyDescent="0.3">
      <c r="B106" s="16" t="s">
        <v>132</v>
      </c>
    </row>
    <row r="107" spans="2:2" ht="15.75" thickBot="1" x14ac:dyDescent="0.3">
      <c r="B107" s="16" t="s">
        <v>133</v>
      </c>
    </row>
    <row r="108" spans="2:2" ht="15.75" thickBot="1" x14ac:dyDescent="0.3">
      <c r="B108" s="16" t="s">
        <v>134</v>
      </c>
    </row>
    <row r="109" spans="2:2" ht="15.75" thickBot="1" x14ac:dyDescent="0.3">
      <c r="B109" s="16" t="s">
        <v>135</v>
      </c>
    </row>
    <row r="110" spans="2:2" ht="15.75" thickBot="1" x14ac:dyDescent="0.3">
      <c r="B110" s="16" t="s">
        <v>136</v>
      </c>
    </row>
    <row r="111" spans="2:2" ht="15.75" thickBot="1" x14ac:dyDescent="0.3">
      <c r="B111" s="16" t="s">
        <v>137</v>
      </c>
    </row>
    <row r="112" spans="2:2" ht="15.75" thickBot="1" x14ac:dyDescent="0.3">
      <c r="B112" s="16" t="s">
        <v>138</v>
      </c>
    </row>
    <row r="113" spans="2:2" ht="15.75" thickBot="1" x14ac:dyDescent="0.3">
      <c r="B113" s="16" t="s">
        <v>139</v>
      </c>
    </row>
    <row r="114" spans="2:2" ht="15.75" thickBot="1" x14ac:dyDescent="0.3">
      <c r="B114" s="16" t="s">
        <v>140</v>
      </c>
    </row>
    <row r="115" spans="2:2" ht="15.75" thickBot="1" x14ac:dyDescent="0.3">
      <c r="B115" s="16" t="s">
        <v>141</v>
      </c>
    </row>
    <row r="116" spans="2:2" ht="15.75" thickBot="1" x14ac:dyDescent="0.3">
      <c r="B116" s="16" t="s">
        <v>142</v>
      </c>
    </row>
    <row r="117" spans="2:2" ht="15.75" thickBot="1" x14ac:dyDescent="0.3">
      <c r="B117" s="16" t="s">
        <v>143</v>
      </c>
    </row>
    <row r="118" spans="2:2" ht="15.75" thickBot="1" x14ac:dyDescent="0.3">
      <c r="B118" s="16" t="s">
        <v>144</v>
      </c>
    </row>
    <row r="119" spans="2:2" ht="15.75" thickBot="1" x14ac:dyDescent="0.3">
      <c r="B119" s="16" t="s">
        <v>145</v>
      </c>
    </row>
    <row r="120" spans="2:2" ht="15.75" thickBot="1" x14ac:dyDescent="0.3">
      <c r="B120" s="16" t="s">
        <v>146</v>
      </c>
    </row>
    <row r="121" spans="2:2" ht="15.75" thickBot="1" x14ac:dyDescent="0.3">
      <c r="B121" s="16" t="s">
        <v>147</v>
      </c>
    </row>
    <row r="122" spans="2:2" ht="15.75" thickBot="1" x14ac:dyDescent="0.3">
      <c r="B122" s="16" t="s">
        <v>148</v>
      </c>
    </row>
    <row r="123" spans="2:2" ht="15.75" thickBot="1" x14ac:dyDescent="0.3"/>
    <row r="124" spans="2:2" ht="15.75" thickBot="1" x14ac:dyDescent="0.3">
      <c r="B124" s="15" t="s">
        <v>149</v>
      </c>
    </row>
    <row r="125" spans="2:2" ht="15.75" thickBot="1" x14ac:dyDescent="0.3">
      <c r="B125" s="14"/>
    </row>
    <row r="126" spans="2:2" ht="15.75" thickBot="1" x14ac:dyDescent="0.3">
      <c r="B126" s="16" t="s">
        <v>150</v>
      </c>
    </row>
    <row r="127" spans="2:2" ht="15.75" thickBot="1" x14ac:dyDescent="0.3">
      <c r="B127" s="16" t="s">
        <v>151</v>
      </c>
    </row>
    <row r="128" spans="2:2" ht="15.75" thickBot="1" x14ac:dyDescent="0.3">
      <c r="B128" s="16" t="s">
        <v>152</v>
      </c>
    </row>
    <row r="129" spans="2:2" ht="15.75" thickBot="1" x14ac:dyDescent="0.3">
      <c r="B129" s="16" t="s">
        <v>153</v>
      </c>
    </row>
    <row r="130" spans="2:2" ht="15.75" thickBot="1" x14ac:dyDescent="0.3">
      <c r="B130" s="16" t="s">
        <v>154</v>
      </c>
    </row>
    <row r="131" spans="2:2" ht="15.75" thickBot="1" x14ac:dyDescent="0.3">
      <c r="B131" s="16" t="s">
        <v>155</v>
      </c>
    </row>
    <row r="132" spans="2:2" ht="15.75" thickBot="1" x14ac:dyDescent="0.3">
      <c r="B132" s="16" t="s">
        <v>156</v>
      </c>
    </row>
    <row r="133" spans="2:2" ht="15.75" thickBot="1" x14ac:dyDescent="0.3">
      <c r="B133" s="16" t="s">
        <v>157</v>
      </c>
    </row>
    <row r="134" spans="2:2" ht="15.75" thickBot="1" x14ac:dyDescent="0.3">
      <c r="B134" s="16" t="s">
        <v>158</v>
      </c>
    </row>
    <row r="135" spans="2:2" ht="15.75" thickBot="1" x14ac:dyDescent="0.3">
      <c r="B135" s="16" t="s">
        <v>159</v>
      </c>
    </row>
    <row r="136" spans="2:2" ht="15.75" thickBot="1" x14ac:dyDescent="0.3">
      <c r="B136" s="16" t="s">
        <v>160</v>
      </c>
    </row>
    <row r="137" spans="2:2" ht="15.75" thickBot="1" x14ac:dyDescent="0.3">
      <c r="B137" s="16" t="s">
        <v>161</v>
      </c>
    </row>
    <row r="138" spans="2:2" ht="15.75" thickBot="1" x14ac:dyDescent="0.3">
      <c r="B138" s="16" t="s">
        <v>162</v>
      </c>
    </row>
    <row r="139" spans="2:2" ht="15.75" thickBot="1" x14ac:dyDescent="0.3">
      <c r="B139" s="16" t="s">
        <v>163</v>
      </c>
    </row>
    <row r="140" spans="2:2" ht="15.75" thickBot="1" x14ac:dyDescent="0.3">
      <c r="B140" s="16" t="s">
        <v>164</v>
      </c>
    </row>
    <row r="141" spans="2:2" ht="15.75" thickBot="1" x14ac:dyDescent="0.3">
      <c r="B141" s="16" t="s">
        <v>165</v>
      </c>
    </row>
    <row r="142" spans="2:2" ht="15.75" thickBot="1" x14ac:dyDescent="0.3">
      <c r="B142" s="16" t="s">
        <v>166</v>
      </c>
    </row>
    <row r="143" spans="2:2" ht="15.75" thickBot="1" x14ac:dyDescent="0.3">
      <c r="B143" s="16" t="s">
        <v>167</v>
      </c>
    </row>
    <row r="144" spans="2:2" ht="15.75" thickBot="1" x14ac:dyDescent="0.3">
      <c r="B144" s="16" t="s">
        <v>168</v>
      </c>
    </row>
    <row r="145" spans="2:2" ht="15.75" thickBot="1" x14ac:dyDescent="0.3"/>
    <row r="146" spans="2:2" ht="15.75" thickBot="1" x14ac:dyDescent="0.3">
      <c r="B146" s="15" t="s">
        <v>169</v>
      </c>
    </row>
    <row r="147" spans="2:2" ht="15.75" thickBot="1" x14ac:dyDescent="0.3">
      <c r="B147" s="14"/>
    </row>
    <row r="148" spans="2:2" ht="15.75" thickBot="1" x14ac:dyDescent="0.3">
      <c r="B148" s="16" t="s">
        <v>170</v>
      </c>
    </row>
    <row r="149" spans="2:2" ht="15.75" thickBot="1" x14ac:dyDescent="0.3">
      <c r="B149" s="16" t="s">
        <v>171</v>
      </c>
    </row>
    <row r="150" spans="2:2" ht="15.75" thickBot="1" x14ac:dyDescent="0.3">
      <c r="B150" s="16" t="s">
        <v>172</v>
      </c>
    </row>
    <row r="151" spans="2:2" ht="15.75" thickBot="1" x14ac:dyDescent="0.3">
      <c r="B151" s="16" t="s">
        <v>173</v>
      </c>
    </row>
    <row r="152" spans="2:2" ht="15.75" thickBot="1" x14ac:dyDescent="0.3">
      <c r="B152" s="16" t="s">
        <v>174</v>
      </c>
    </row>
    <row r="153" spans="2:2" ht="15.75" thickBot="1" x14ac:dyDescent="0.3">
      <c r="B153" s="16" t="s">
        <v>175</v>
      </c>
    </row>
    <row r="154" spans="2:2" ht="15.75" thickBot="1" x14ac:dyDescent="0.3">
      <c r="B154" s="16" t="s">
        <v>176</v>
      </c>
    </row>
    <row r="155" spans="2:2" ht="15.75" thickBot="1" x14ac:dyDescent="0.3">
      <c r="B155" s="16" t="s">
        <v>177</v>
      </c>
    </row>
    <row r="156" spans="2:2" ht="15.75" thickBot="1" x14ac:dyDescent="0.3">
      <c r="B156" s="16" t="s">
        <v>178</v>
      </c>
    </row>
    <row r="157" spans="2:2" ht="15.75" thickBot="1" x14ac:dyDescent="0.3">
      <c r="B157" s="16" t="s">
        <v>179</v>
      </c>
    </row>
    <row r="158" spans="2:2" ht="15.75" thickBot="1" x14ac:dyDescent="0.3">
      <c r="B158" s="16" t="s">
        <v>180</v>
      </c>
    </row>
    <row r="159" spans="2:2" ht="15.75" thickBot="1" x14ac:dyDescent="0.3">
      <c r="B159" s="16" t="s">
        <v>181</v>
      </c>
    </row>
    <row r="160" spans="2:2" ht="15.75" thickBot="1" x14ac:dyDescent="0.3">
      <c r="B160" s="16" t="s">
        <v>182</v>
      </c>
    </row>
    <row r="161" spans="2:2" ht="15.75" thickBot="1" x14ac:dyDescent="0.3">
      <c r="B161" s="16" t="s">
        <v>183</v>
      </c>
    </row>
    <row r="162" spans="2:2" ht="15.75" thickBot="1" x14ac:dyDescent="0.3">
      <c r="B162" s="16" t="s">
        <v>184</v>
      </c>
    </row>
    <row r="163" spans="2:2" ht="15.75" thickBot="1" x14ac:dyDescent="0.3">
      <c r="B163" s="16" t="s">
        <v>185</v>
      </c>
    </row>
    <row r="164" spans="2:2" ht="15.75" thickBot="1" x14ac:dyDescent="0.3">
      <c r="B164" s="16" t="s">
        <v>186</v>
      </c>
    </row>
    <row r="165" spans="2:2" ht="15.75" thickBot="1" x14ac:dyDescent="0.3">
      <c r="B165" s="16" t="s">
        <v>187</v>
      </c>
    </row>
    <row r="166" spans="2:2" ht="15.75" thickBot="1" x14ac:dyDescent="0.3">
      <c r="B166" s="16" t="s">
        <v>188</v>
      </c>
    </row>
    <row r="167" spans="2:2" ht="15.75" thickBot="1" x14ac:dyDescent="0.3">
      <c r="B167" s="16" t="s">
        <v>189</v>
      </c>
    </row>
    <row r="168" spans="2:2" ht="15.75" thickBot="1" x14ac:dyDescent="0.3">
      <c r="B168" s="16" t="s">
        <v>190</v>
      </c>
    </row>
    <row r="169" spans="2:2" ht="15.75" thickBot="1" x14ac:dyDescent="0.3"/>
    <row r="170" spans="2:2" ht="15.75" thickBot="1" x14ac:dyDescent="0.3">
      <c r="B170" s="15" t="s">
        <v>191</v>
      </c>
    </row>
    <row r="171" spans="2:2" ht="15.75" thickBot="1" x14ac:dyDescent="0.3">
      <c r="B171" s="14"/>
    </row>
    <row r="172" spans="2:2" ht="15.75" thickBot="1" x14ac:dyDescent="0.3">
      <c r="B172" s="16" t="s">
        <v>192</v>
      </c>
    </row>
    <row r="173" spans="2:2" ht="15.75" thickBot="1" x14ac:dyDescent="0.3">
      <c r="B173" s="16" t="s">
        <v>193</v>
      </c>
    </row>
    <row r="174" spans="2:2" ht="15.75" thickBot="1" x14ac:dyDescent="0.3">
      <c r="B174" s="16" t="s">
        <v>194</v>
      </c>
    </row>
    <row r="175" spans="2:2" ht="15.75" thickBot="1" x14ac:dyDescent="0.3">
      <c r="B175" s="16" t="s">
        <v>195</v>
      </c>
    </row>
    <row r="176" spans="2:2" ht="15.75" thickBot="1" x14ac:dyDescent="0.3">
      <c r="B176" s="16" t="s">
        <v>196</v>
      </c>
    </row>
    <row r="177" spans="2:2" ht="15.75" thickBot="1" x14ac:dyDescent="0.3">
      <c r="B177" s="16" t="s">
        <v>197</v>
      </c>
    </row>
    <row r="178" spans="2:2" ht="15.75" thickBot="1" x14ac:dyDescent="0.3">
      <c r="B178" s="16" t="s">
        <v>198</v>
      </c>
    </row>
    <row r="179" spans="2:2" ht="15.75" thickBot="1" x14ac:dyDescent="0.3">
      <c r="B179" s="16" t="s">
        <v>199</v>
      </c>
    </row>
    <row r="180" spans="2:2" ht="15.75" thickBot="1" x14ac:dyDescent="0.3">
      <c r="B180" s="16" t="s">
        <v>200</v>
      </c>
    </row>
    <row r="181" spans="2:2" ht="15.75" thickBot="1" x14ac:dyDescent="0.3">
      <c r="B181" s="16" t="s">
        <v>201</v>
      </c>
    </row>
    <row r="182" spans="2:2" ht="15.75" thickBot="1" x14ac:dyDescent="0.3">
      <c r="B182" s="16" t="s">
        <v>202</v>
      </c>
    </row>
    <row r="183" spans="2:2" ht="15.75" thickBot="1" x14ac:dyDescent="0.3">
      <c r="B183" s="16" t="s">
        <v>203</v>
      </c>
    </row>
    <row r="184" spans="2:2" ht="15.75" thickBot="1" x14ac:dyDescent="0.3">
      <c r="B184" s="16" t="s">
        <v>204</v>
      </c>
    </row>
    <row r="185" spans="2:2" ht="15.75" thickBot="1" x14ac:dyDescent="0.3">
      <c r="B185" s="16" t="s">
        <v>205</v>
      </c>
    </row>
    <row r="186" spans="2:2" ht="15.75" thickBot="1" x14ac:dyDescent="0.3">
      <c r="B186" s="16" t="s">
        <v>206</v>
      </c>
    </row>
    <row r="187" spans="2:2" ht="15.75" thickBot="1" x14ac:dyDescent="0.3">
      <c r="B187" s="16" t="s">
        <v>207</v>
      </c>
    </row>
    <row r="188" spans="2:2" ht="15.75" thickBot="1" x14ac:dyDescent="0.3">
      <c r="B188" s="16" t="s">
        <v>208</v>
      </c>
    </row>
    <row r="189" spans="2:2" ht="15.75" thickBot="1" x14ac:dyDescent="0.3">
      <c r="B189" s="16" t="s">
        <v>209</v>
      </c>
    </row>
    <row r="190" spans="2:2" ht="15.75" thickBot="1" x14ac:dyDescent="0.3">
      <c r="B190" s="16" t="s">
        <v>210</v>
      </c>
    </row>
    <row r="191" spans="2:2" ht="15.75" thickBot="1" x14ac:dyDescent="0.3">
      <c r="B191" s="16" t="s">
        <v>211</v>
      </c>
    </row>
    <row r="192" spans="2:2" ht="15.75" thickBot="1" x14ac:dyDescent="0.3">
      <c r="B192" s="16" t="s">
        <v>212</v>
      </c>
    </row>
    <row r="193" spans="2:2" ht="15.75" thickBot="1" x14ac:dyDescent="0.3">
      <c r="B193" s="16" t="s">
        <v>213</v>
      </c>
    </row>
    <row r="194" spans="2:2" ht="15.75" thickBot="1" x14ac:dyDescent="0.3">
      <c r="B194" s="16" t="s">
        <v>214</v>
      </c>
    </row>
    <row r="195" spans="2:2" ht="15.75" thickBot="1" x14ac:dyDescent="0.3"/>
    <row r="196" spans="2:2" ht="15.75" thickBot="1" x14ac:dyDescent="0.3">
      <c r="B196" s="15" t="s">
        <v>215</v>
      </c>
    </row>
    <row r="197" spans="2:2" ht="15.75" thickBot="1" x14ac:dyDescent="0.3">
      <c r="B197" s="14"/>
    </row>
    <row r="198" spans="2:2" ht="15.75" thickBot="1" x14ac:dyDescent="0.3">
      <c r="B198" s="16" t="s">
        <v>216</v>
      </c>
    </row>
    <row r="199" spans="2:2" ht="15.75" thickBot="1" x14ac:dyDescent="0.3">
      <c r="B199" s="16" t="s">
        <v>217</v>
      </c>
    </row>
    <row r="200" spans="2:2" ht="15.75" thickBot="1" x14ac:dyDescent="0.3">
      <c r="B200" s="16" t="s">
        <v>218</v>
      </c>
    </row>
    <row r="201" spans="2:2" ht="15.75" thickBot="1" x14ac:dyDescent="0.3">
      <c r="B201" s="16" t="s">
        <v>219</v>
      </c>
    </row>
    <row r="202" spans="2:2" ht="15.75" thickBot="1" x14ac:dyDescent="0.3">
      <c r="B202" s="16" t="s">
        <v>220</v>
      </c>
    </row>
    <row r="203" spans="2:2" ht="15.75" thickBot="1" x14ac:dyDescent="0.3">
      <c r="B203" s="16" t="s">
        <v>221</v>
      </c>
    </row>
    <row r="204" spans="2:2" ht="15.75" thickBot="1" x14ac:dyDescent="0.3">
      <c r="B204" s="16" t="s">
        <v>222</v>
      </c>
    </row>
    <row r="205" spans="2:2" ht="15.75" thickBot="1" x14ac:dyDescent="0.3">
      <c r="B205" s="16" t="s">
        <v>223</v>
      </c>
    </row>
    <row r="206" spans="2:2" ht="15.75" thickBot="1" x14ac:dyDescent="0.3">
      <c r="B206" s="16" t="s">
        <v>224</v>
      </c>
    </row>
    <row r="207" spans="2:2" ht="15.75" thickBot="1" x14ac:dyDescent="0.3">
      <c r="B207" s="16" t="s">
        <v>225</v>
      </c>
    </row>
    <row r="208" spans="2:2" ht="15.75" thickBot="1" x14ac:dyDescent="0.3">
      <c r="B208" s="16" t="s">
        <v>226</v>
      </c>
    </row>
    <row r="209" spans="2:2" ht="15.75" thickBot="1" x14ac:dyDescent="0.3">
      <c r="B209" s="16" t="s">
        <v>227</v>
      </c>
    </row>
    <row r="210" spans="2:2" ht="15.75" thickBot="1" x14ac:dyDescent="0.3">
      <c r="B210" s="16" t="s">
        <v>228</v>
      </c>
    </row>
    <row r="211" spans="2:2" ht="15.75" thickBot="1" x14ac:dyDescent="0.3">
      <c r="B211" s="16" t="s">
        <v>229</v>
      </c>
    </row>
    <row r="212" spans="2:2" ht="15.75" thickBot="1" x14ac:dyDescent="0.3">
      <c r="B212" s="16" t="s">
        <v>230</v>
      </c>
    </row>
    <row r="213" spans="2:2" ht="15.75" thickBot="1" x14ac:dyDescent="0.3">
      <c r="B213" s="16" t="s">
        <v>231</v>
      </c>
    </row>
    <row r="214" spans="2:2" ht="15.75" thickBot="1" x14ac:dyDescent="0.3">
      <c r="B214" s="16" t="s">
        <v>232</v>
      </c>
    </row>
    <row r="215" spans="2:2" ht="15.75" thickBot="1" x14ac:dyDescent="0.3">
      <c r="B215" s="16" t="s">
        <v>233</v>
      </c>
    </row>
    <row r="216" spans="2:2" ht="15.75" thickBot="1" x14ac:dyDescent="0.3">
      <c r="B216" s="16" t="s">
        <v>234</v>
      </c>
    </row>
    <row r="217" spans="2:2" ht="15.75" thickBot="1" x14ac:dyDescent="0.3">
      <c r="B217" s="16" t="s">
        <v>235</v>
      </c>
    </row>
    <row r="218" spans="2:2" ht="15.75" thickBot="1" x14ac:dyDescent="0.3">
      <c r="B218" s="16" t="s">
        <v>236</v>
      </c>
    </row>
    <row r="219" spans="2:2" ht="15.75" thickBot="1" x14ac:dyDescent="0.3">
      <c r="B219" s="16" t="s">
        <v>237</v>
      </c>
    </row>
    <row r="220" spans="2:2" ht="15.75" thickBot="1" x14ac:dyDescent="0.3">
      <c r="B220" s="16" t="s">
        <v>238</v>
      </c>
    </row>
    <row r="221" spans="2:2" ht="15.75" thickBot="1" x14ac:dyDescent="0.3">
      <c r="B221" s="16" t="s">
        <v>239</v>
      </c>
    </row>
    <row r="222" spans="2:2" ht="15.75" thickBot="1" x14ac:dyDescent="0.3">
      <c r="B222" s="16" t="s">
        <v>240</v>
      </c>
    </row>
    <row r="223" spans="2:2" ht="15.75" thickBot="1" x14ac:dyDescent="0.3"/>
    <row r="224" spans="2:2" ht="15.75" thickBot="1" x14ac:dyDescent="0.3">
      <c r="B224" s="15" t="s">
        <v>241</v>
      </c>
    </row>
    <row r="225" spans="2:2" ht="15.75" thickBot="1" x14ac:dyDescent="0.3">
      <c r="B225" s="14"/>
    </row>
    <row r="226" spans="2:2" ht="15.75" thickBot="1" x14ac:dyDescent="0.3">
      <c r="B226" s="16" t="s">
        <v>242</v>
      </c>
    </row>
    <row r="227" spans="2:2" ht="15.75" thickBot="1" x14ac:dyDescent="0.3">
      <c r="B227" s="16" t="s">
        <v>243</v>
      </c>
    </row>
    <row r="228" spans="2:2" ht="15.75" thickBot="1" x14ac:dyDescent="0.3">
      <c r="B228" s="16" t="s">
        <v>244</v>
      </c>
    </row>
    <row r="229" spans="2:2" ht="15.75" thickBot="1" x14ac:dyDescent="0.3">
      <c r="B229" s="16" t="s">
        <v>245</v>
      </c>
    </row>
    <row r="230" spans="2:2" ht="15.75" thickBot="1" x14ac:dyDescent="0.3">
      <c r="B230" s="16" t="s">
        <v>246</v>
      </c>
    </row>
    <row r="231" spans="2:2" ht="15.75" thickBot="1" x14ac:dyDescent="0.3">
      <c r="B231" s="16" t="s">
        <v>247</v>
      </c>
    </row>
    <row r="232" spans="2:2" ht="15.75" thickBot="1" x14ac:dyDescent="0.3">
      <c r="B232" s="16" t="s">
        <v>248</v>
      </c>
    </row>
    <row r="233" spans="2:2" ht="15.75" thickBot="1" x14ac:dyDescent="0.3">
      <c r="B233" s="16" t="s">
        <v>249</v>
      </c>
    </row>
    <row r="234" spans="2:2" ht="15.75" thickBot="1" x14ac:dyDescent="0.3">
      <c r="B234" s="16" t="s">
        <v>250</v>
      </c>
    </row>
    <row r="235" spans="2:2" ht="15.75" thickBot="1" x14ac:dyDescent="0.3">
      <c r="B235" s="16" t="s">
        <v>251</v>
      </c>
    </row>
    <row r="236" spans="2:2" ht="15.75" thickBot="1" x14ac:dyDescent="0.3">
      <c r="B236" s="16" t="s">
        <v>252</v>
      </c>
    </row>
    <row r="237" spans="2:2" ht="15.75" thickBot="1" x14ac:dyDescent="0.3">
      <c r="B237" s="16" t="s">
        <v>253</v>
      </c>
    </row>
    <row r="238" spans="2:2" ht="15.75" thickBot="1" x14ac:dyDescent="0.3">
      <c r="B238" s="16" t="s">
        <v>254</v>
      </c>
    </row>
    <row r="239" spans="2:2" ht="15.75" thickBot="1" x14ac:dyDescent="0.3">
      <c r="B239" s="16" t="s">
        <v>255</v>
      </c>
    </row>
    <row r="240" spans="2:2" ht="15.75" thickBot="1" x14ac:dyDescent="0.3">
      <c r="B240" s="16" t="s">
        <v>256</v>
      </c>
    </row>
    <row r="241" spans="2:2" ht="15.75" thickBot="1" x14ac:dyDescent="0.3">
      <c r="B241" s="16" t="s">
        <v>257</v>
      </c>
    </row>
    <row r="242" spans="2:2" ht="15.75" thickBot="1" x14ac:dyDescent="0.3">
      <c r="B242" s="16" t="s">
        <v>258</v>
      </c>
    </row>
    <row r="243" spans="2:2" ht="15.75" thickBot="1" x14ac:dyDescent="0.3">
      <c r="B243" s="16" t="s">
        <v>259</v>
      </c>
    </row>
    <row r="244" spans="2:2" ht="15.75" thickBot="1" x14ac:dyDescent="0.3">
      <c r="B244" s="16" t="s">
        <v>260</v>
      </c>
    </row>
    <row r="245" spans="2:2" ht="15.75" thickBot="1" x14ac:dyDescent="0.3">
      <c r="B245" s="16" t="s">
        <v>261</v>
      </c>
    </row>
    <row r="246" spans="2:2" ht="15.75" thickBot="1" x14ac:dyDescent="0.3">
      <c r="B246" s="16" t="s">
        <v>262</v>
      </c>
    </row>
    <row r="247" spans="2:2" ht="15.75" thickBot="1" x14ac:dyDescent="0.3">
      <c r="B247" s="16" t="s">
        <v>263</v>
      </c>
    </row>
    <row r="248" spans="2:2" ht="15.75" thickBot="1" x14ac:dyDescent="0.3">
      <c r="B248" s="16" t="s">
        <v>264</v>
      </c>
    </row>
    <row r="249" spans="2:2" ht="15.75" thickBot="1" x14ac:dyDescent="0.3">
      <c r="B249" s="16" t="s">
        <v>265</v>
      </c>
    </row>
    <row r="250" spans="2:2" ht="15.75" thickBot="1" x14ac:dyDescent="0.3">
      <c r="B250" s="16" t="s">
        <v>266</v>
      </c>
    </row>
    <row r="251" spans="2:2" ht="15.75" thickBot="1" x14ac:dyDescent="0.3">
      <c r="B251" s="16" t="s">
        <v>267</v>
      </c>
    </row>
    <row r="252" spans="2:2" ht="15.75" thickBot="1" x14ac:dyDescent="0.3">
      <c r="B252" s="16" t="s">
        <v>268</v>
      </c>
    </row>
    <row r="253" spans="2:2" ht="15.75" thickBot="1" x14ac:dyDescent="0.3"/>
    <row r="254" spans="2:2" ht="15.75" thickBot="1" x14ac:dyDescent="0.3">
      <c r="B254" s="15" t="s">
        <v>269</v>
      </c>
    </row>
    <row r="255" spans="2:2" ht="15.75" thickBot="1" x14ac:dyDescent="0.3">
      <c r="B255" s="14"/>
    </row>
    <row r="256" spans="2:2" ht="15.75" thickBot="1" x14ac:dyDescent="0.3">
      <c r="B256" s="16" t="s">
        <v>270</v>
      </c>
    </row>
    <row r="257" spans="2:2" ht="15.75" thickBot="1" x14ac:dyDescent="0.3">
      <c r="B257" s="16" t="s">
        <v>271</v>
      </c>
    </row>
    <row r="258" spans="2:2" ht="15.75" thickBot="1" x14ac:dyDescent="0.3">
      <c r="B258" s="16" t="s">
        <v>272</v>
      </c>
    </row>
    <row r="259" spans="2:2" ht="15.75" thickBot="1" x14ac:dyDescent="0.3">
      <c r="B259" s="16" t="s">
        <v>273</v>
      </c>
    </row>
    <row r="260" spans="2:2" ht="15.75" thickBot="1" x14ac:dyDescent="0.3">
      <c r="B260" s="16" t="s">
        <v>274</v>
      </c>
    </row>
    <row r="261" spans="2:2" ht="15.75" thickBot="1" x14ac:dyDescent="0.3">
      <c r="B261" s="16" t="s">
        <v>275</v>
      </c>
    </row>
    <row r="262" spans="2:2" ht="15.75" thickBot="1" x14ac:dyDescent="0.3">
      <c r="B262" s="16" t="s">
        <v>276</v>
      </c>
    </row>
    <row r="263" spans="2:2" ht="15.75" thickBot="1" x14ac:dyDescent="0.3">
      <c r="B263" s="16" t="s">
        <v>277</v>
      </c>
    </row>
    <row r="264" spans="2:2" ht="15.75" thickBot="1" x14ac:dyDescent="0.3">
      <c r="B264" s="16" t="s">
        <v>278</v>
      </c>
    </row>
    <row r="265" spans="2:2" ht="15.75" thickBot="1" x14ac:dyDescent="0.3">
      <c r="B265" s="16" t="s">
        <v>279</v>
      </c>
    </row>
    <row r="266" spans="2:2" ht="15.75" thickBot="1" x14ac:dyDescent="0.3">
      <c r="B266" s="16" t="s">
        <v>280</v>
      </c>
    </row>
    <row r="267" spans="2:2" ht="15.75" thickBot="1" x14ac:dyDescent="0.3">
      <c r="B267" s="16" t="s">
        <v>281</v>
      </c>
    </row>
    <row r="268" spans="2:2" ht="15.75" thickBot="1" x14ac:dyDescent="0.3">
      <c r="B268" s="16" t="s">
        <v>282</v>
      </c>
    </row>
    <row r="269" spans="2:2" ht="15.75" thickBot="1" x14ac:dyDescent="0.3">
      <c r="B269" s="16" t="s">
        <v>283</v>
      </c>
    </row>
    <row r="270" spans="2:2" ht="15.75" thickBot="1" x14ac:dyDescent="0.3">
      <c r="B270" s="16" t="s">
        <v>284</v>
      </c>
    </row>
    <row r="271" spans="2:2" ht="15.75" thickBot="1" x14ac:dyDescent="0.3">
      <c r="B271" s="16" t="s">
        <v>285</v>
      </c>
    </row>
    <row r="272" spans="2:2" ht="15.75" thickBot="1" x14ac:dyDescent="0.3">
      <c r="B272" s="16" t="s">
        <v>286</v>
      </c>
    </row>
    <row r="273" spans="2:2" ht="15.75" thickBot="1" x14ac:dyDescent="0.3">
      <c r="B273" s="16" t="s">
        <v>287</v>
      </c>
    </row>
    <row r="274" spans="2:2" ht="15.75" thickBot="1" x14ac:dyDescent="0.3">
      <c r="B274" s="16" t="s">
        <v>288</v>
      </c>
    </row>
    <row r="275" spans="2:2" ht="15.75" thickBot="1" x14ac:dyDescent="0.3">
      <c r="B275" s="16" t="s">
        <v>289</v>
      </c>
    </row>
    <row r="276" spans="2:2" ht="15.75" thickBot="1" x14ac:dyDescent="0.3">
      <c r="B276" s="16" t="s">
        <v>290</v>
      </c>
    </row>
    <row r="277" spans="2:2" ht="15.75" thickBot="1" x14ac:dyDescent="0.3">
      <c r="B277" s="16" t="s">
        <v>291</v>
      </c>
    </row>
    <row r="278" spans="2:2" ht="15.75" thickBot="1" x14ac:dyDescent="0.3">
      <c r="B278" s="16" t="s">
        <v>292</v>
      </c>
    </row>
    <row r="279" spans="2:2" ht="15.75" thickBot="1" x14ac:dyDescent="0.3">
      <c r="B279" s="16" t="s">
        <v>293</v>
      </c>
    </row>
    <row r="280" spans="2:2" ht="15.75" thickBot="1" x14ac:dyDescent="0.3">
      <c r="B280" s="16" t="s">
        <v>294</v>
      </c>
    </row>
    <row r="281" spans="2:2" ht="15.75" thickBot="1" x14ac:dyDescent="0.3">
      <c r="B281" s="16" t="s">
        <v>295</v>
      </c>
    </row>
    <row r="282" spans="2:2" ht="15.75" thickBot="1" x14ac:dyDescent="0.3">
      <c r="B282" s="16" t="s">
        <v>296</v>
      </c>
    </row>
    <row r="283" spans="2:2" ht="15.75" thickBot="1" x14ac:dyDescent="0.3">
      <c r="B283" s="16" t="s">
        <v>297</v>
      </c>
    </row>
    <row r="284" spans="2:2" ht="15.75" thickBot="1" x14ac:dyDescent="0.3">
      <c r="B284" s="16" t="s">
        <v>298</v>
      </c>
    </row>
  </sheetData>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5</vt:i4>
      </vt:variant>
    </vt:vector>
  </HeadingPairs>
  <TitlesOfParts>
    <vt:vector size="5" baseType="lpstr">
      <vt:lpstr>Spelerslijst</vt:lpstr>
      <vt:lpstr>22 spelers</vt:lpstr>
      <vt:lpstr>gespeeld</vt:lpstr>
      <vt:lpstr>Blad2</vt:lpstr>
      <vt:lpstr>Blad1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Henk Veneman</cp:lastModifiedBy>
  <cp:lastPrinted>2021-08-13T07:56:07Z</cp:lastPrinted>
  <dcterms:created xsi:type="dcterms:W3CDTF">2016-11-23T19:27:34Z</dcterms:created>
  <dcterms:modified xsi:type="dcterms:W3CDTF">2021-08-17T08:33:22Z</dcterms:modified>
</cp:coreProperties>
</file>