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gelijks\SAMENLEVING (administratie)\Biljart\seizoen 2020-2021\Corona-competitie\"/>
    </mc:Choice>
  </mc:AlternateContent>
  <xr:revisionPtr revIDLastSave="0" documentId="8_{B551CB06-E372-4553-999F-E2655D4B4FA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lerslijst" sheetId="1" r:id="rId1"/>
    <sheet name="18 spelers" sheetId="7" r:id="rId2"/>
    <sheet name="gespeeld" sheetId="8" r:id="rId3"/>
  </sheets>
  <calcPr calcId="191029"/>
</workbook>
</file>

<file path=xl/calcChain.xml><?xml version="1.0" encoding="utf-8"?>
<calcChain xmlns="http://schemas.openxmlformats.org/spreadsheetml/2006/main">
  <c r="C18" i="8" l="1"/>
  <c r="D18" i="8"/>
  <c r="E18" i="8"/>
  <c r="F18" i="8"/>
  <c r="G18" i="8"/>
  <c r="S7" i="8" s="1"/>
  <c r="H18" i="8"/>
  <c r="I18" i="8"/>
  <c r="J18" i="8"/>
  <c r="K18" i="8"/>
  <c r="L18" i="8"/>
  <c r="S12" i="8" s="1"/>
  <c r="M18" i="8"/>
  <c r="N18" i="8"/>
  <c r="O18" i="8"/>
  <c r="S15" i="8" s="1"/>
  <c r="P18" i="8"/>
  <c r="Q18" i="8"/>
  <c r="B18" i="8"/>
  <c r="R3" i="8"/>
  <c r="R4" i="8"/>
  <c r="R5" i="8"/>
  <c r="R6" i="8"/>
  <c r="R7" i="8"/>
  <c r="R8" i="8"/>
  <c r="R9" i="8"/>
  <c r="R10" i="8"/>
  <c r="R11" i="8"/>
  <c r="R12" i="8"/>
  <c r="R13" i="8"/>
  <c r="R14" i="8"/>
  <c r="R15" i="8"/>
  <c r="R16" i="8"/>
  <c r="R17" i="8"/>
  <c r="R2" i="8"/>
  <c r="G130" i="7"/>
  <c r="L130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121" i="7"/>
  <c r="I97" i="7"/>
  <c r="I120" i="7"/>
  <c r="I89" i="7"/>
  <c r="I107" i="7"/>
  <c r="I112" i="7"/>
  <c r="I100" i="7"/>
  <c r="I75" i="7"/>
  <c r="I95" i="7"/>
  <c r="I102" i="7"/>
  <c r="I110" i="7"/>
  <c r="I86" i="7"/>
  <c r="I108" i="7"/>
  <c r="I103" i="7"/>
  <c r="I99" i="7"/>
  <c r="I96" i="7"/>
  <c r="I82" i="7"/>
  <c r="I94" i="7"/>
  <c r="I113" i="7"/>
  <c r="I104" i="7"/>
  <c r="I101" i="7"/>
  <c r="I116" i="7"/>
  <c r="I115" i="7"/>
  <c r="I106" i="7"/>
  <c r="I124" i="7"/>
  <c r="I98" i="7"/>
  <c r="I125" i="7"/>
  <c r="I109" i="7"/>
  <c r="I123" i="7"/>
  <c r="I91" i="7"/>
  <c r="I117" i="7"/>
  <c r="I114" i="7"/>
  <c r="I122" i="7"/>
  <c r="I118" i="7"/>
  <c r="I119" i="7"/>
  <c r="I88" i="7"/>
  <c r="I105" i="7"/>
  <c r="I126" i="7"/>
  <c r="I127" i="7"/>
  <c r="I128" i="7"/>
  <c r="I129" i="7"/>
  <c r="I76" i="7"/>
  <c r="I77" i="7"/>
  <c r="I84" i="7"/>
  <c r="I78" i="7"/>
  <c r="I79" i="7"/>
  <c r="I80" i="7"/>
  <c r="I81" i="7"/>
  <c r="I85" i="7"/>
  <c r="I111" i="7"/>
  <c r="I87" i="7"/>
  <c r="I92" i="7"/>
  <c r="I83" i="7"/>
  <c r="I90" i="7"/>
  <c r="I93" i="7"/>
  <c r="I69" i="7"/>
  <c r="I70" i="7"/>
  <c r="I71" i="7"/>
  <c r="I72" i="7"/>
  <c r="I73" i="7"/>
  <c r="I74" i="7"/>
  <c r="N74" i="7"/>
  <c r="N76" i="7"/>
  <c r="N77" i="7"/>
  <c r="N84" i="7"/>
  <c r="N78" i="7"/>
  <c r="N79" i="7"/>
  <c r="N80" i="7"/>
  <c r="N81" i="7"/>
  <c r="N85" i="7"/>
  <c r="N111" i="7"/>
  <c r="N69" i="7"/>
  <c r="N70" i="7"/>
  <c r="N71" i="7"/>
  <c r="N72" i="7"/>
  <c r="N73" i="7"/>
  <c r="N87" i="7"/>
  <c r="N92" i="7"/>
  <c r="N83" i="7"/>
  <c r="N90" i="7"/>
  <c r="N93" i="7"/>
  <c r="N121" i="7"/>
  <c r="N96" i="7"/>
  <c r="N120" i="7"/>
  <c r="N89" i="7"/>
  <c r="N107" i="7"/>
  <c r="N112" i="7"/>
  <c r="N97" i="7"/>
  <c r="N75" i="7"/>
  <c r="N98" i="7"/>
  <c r="N102" i="7"/>
  <c r="N110" i="7"/>
  <c r="N86" i="7"/>
  <c r="N108" i="7"/>
  <c r="N103" i="7"/>
  <c r="N99" i="7"/>
  <c r="N101" i="7"/>
  <c r="N82" i="7"/>
  <c r="N94" i="7"/>
  <c r="N113" i="7"/>
  <c r="N104" i="7"/>
  <c r="N100" i="7"/>
  <c r="N116" i="7"/>
  <c r="N115" i="7"/>
  <c r="N106" i="7"/>
  <c r="N124" i="7"/>
  <c r="N95" i="7"/>
  <c r="N125" i="7"/>
  <c r="N109" i="7"/>
  <c r="N123" i="7"/>
  <c r="N91" i="7"/>
  <c r="N117" i="7"/>
  <c r="N114" i="7"/>
  <c r="N122" i="7"/>
  <c r="N118" i="7"/>
  <c r="N119" i="7"/>
  <c r="N88" i="7"/>
  <c r="N105" i="7"/>
  <c r="N126" i="7"/>
  <c r="N127" i="7"/>
  <c r="N128" i="7"/>
  <c r="N129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N44" i="7"/>
  <c r="N45" i="7"/>
  <c r="N46" i="7"/>
  <c r="N47" i="7"/>
  <c r="N48" i="7"/>
  <c r="N49" i="7"/>
  <c r="N50" i="7"/>
  <c r="N51" i="7"/>
  <c r="N52" i="7"/>
  <c r="N53" i="7"/>
  <c r="N54" i="7"/>
  <c r="N55" i="7"/>
  <c r="N56" i="7"/>
  <c r="N57" i="7"/>
  <c r="N58" i="7"/>
  <c r="N59" i="7"/>
  <c r="N60" i="7"/>
  <c r="N61" i="7"/>
  <c r="N62" i="7"/>
  <c r="N63" i="7"/>
  <c r="N64" i="7"/>
  <c r="N65" i="7"/>
  <c r="N66" i="7"/>
  <c r="N67" i="7"/>
  <c r="N68" i="7"/>
  <c r="K20" i="8"/>
  <c r="K21" i="8"/>
  <c r="S4" i="8"/>
  <c r="S13" i="8"/>
  <c r="C1" i="8"/>
  <c r="B1" i="8"/>
  <c r="A16" i="8"/>
  <c r="P1" i="8" s="1"/>
  <c r="A17" i="8"/>
  <c r="Q1" i="8" s="1"/>
  <c r="A3" i="8"/>
  <c r="A4" i="8"/>
  <c r="D1" i="8" s="1"/>
  <c r="A5" i="8"/>
  <c r="E1" i="8" s="1"/>
  <c r="A6" i="8"/>
  <c r="F1" i="8" s="1"/>
  <c r="A7" i="8"/>
  <c r="G1" i="8" s="1"/>
  <c r="A8" i="8"/>
  <c r="H1" i="8" s="1"/>
  <c r="A9" i="8"/>
  <c r="I1" i="8" s="1"/>
  <c r="A10" i="8"/>
  <c r="J1" i="8" s="1"/>
  <c r="A11" i="8"/>
  <c r="K1" i="8" s="1"/>
  <c r="A12" i="8"/>
  <c r="L1" i="8" s="1"/>
  <c r="A13" i="8"/>
  <c r="M1" i="8" s="1"/>
  <c r="A14" i="8"/>
  <c r="N1" i="8" s="1"/>
  <c r="A15" i="8"/>
  <c r="O1" i="8" s="1"/>
  <c r="A2" i="8"/>
  <c r="J34" i="7"/>
  <c r="J17" i="7"/>
  <c r="J89" i="7"/>
  <c r="J101" i="7"/>
  <c r="J107" i="7"/>
  <c r="J104" i="7"/>
  <c r="J79" i="7"/>
  <c r="E105" i="7"/>
  <c r="J67" i="7"/>
  <c r="E111" i="7"/>
  <c r="J94" i="7"/>
  <c r="J95" i="7"/>
  <c r="E64" i="7"/>
  <c r="E120" i="7"/>
  <c r="E67" i="7"/>
  <c r="J125" i="7"/>
  <c r="J113" i="7"/>
  <c r="E84" i="7"/>
  <c r="E53" i="7"/>
  <c r="E100" i="7"/>
  <c r="J112" i="7"/>
  <c r="E98" i="7"/>
  <c r="J111" i="7"/>
  <c r="E107" i="7"/>
  <c r="E88" i="7"/>
  <c r="J109" i="7"/>
  <c r="E74" i="7"/>
  <c r="E104" i="7"/>
  <c r="J84" i="7"/>
  <c r="E89" i="7"/>
  <c r="E119" i="7"/>
  <c r="J123" i="7"/>
  <c r="E124" i="7"/>
  <c r="J90" i="7"/>
  <c r="E79" i="7"/>
  <c r="J93" i="7"/>
  <c r="E95" i="7"/>
  <c r="J53" i="7"/>
  <c r="E118" i="7"/>
  <c r="J91" i="7"/>
  <c r="E83" i="7"/>
  <c r="J116" i="7"/>
  <c r="E113" i="7"/>
  <c r="J49" i="7"/>
  <c r="E81" i="7"/>
  <c r="J64" i="7"/>
  <c r="E69" i="7"/>
  <c r="J92" i="7"/>
  <c r="E76" i="7"/>
  <c r="J117" i="7"/>
  <c r="E122" i="7"/>
  <c r="E55" i="7"/>
  <c r="J115" i="7"/>
  <c r="E94" i="7"/>
  <c r="J38" i="7"/>
  <c r="E97" i="7"/>
  <c r="J78" i="7"/>
  <c r="J110" i="7"/>
  <c r="E99" i="7"/>
  <c r="J39" i="7"/>
  <c r="J114" i="7"/>
  <c r="E106" i="7"/>
  <c r="J122" i="7"/>
  <c r="E114" i="7"/>
  <c r="J73" i="7"/>
  <c r="E82" i="7"/>
  <c r="J45" i="7"/>
  <c r="E80" i="7"/>
  <c r="J86" i="7"/>
  <c r="E121" i="7"/>
  <c r="J100" i="7"/>
  <c r="J118" i="7"/>
  <c r="E117" i="7"/>
  <c r="J106" i="7"/>
  <c r="E73" i="7"/>
  <c r="J96" i="7"/>
  <c r="J77" i="7"/>
  <c r="E103" i="7"/>
  <c r="E54" i="7"/>
  <c r="E109" i="7"/>
  <c r="J119" i="7"/>
  <c r="E91" i="7"/>
  <c r="J55" i="7"/>
  <c r="E39" i="7"/>
  <c r="J82" i="7"/>
  <c r="E96" i="7"/>
  <c r="E44" i="7"/>
  <c r="J108" i="7"/>
  <c r="J88" i="7"/>
  <c r="E123" i="7"/>
  <c r="J83" i="7"/>
  <c r="E115" i="7"/>
  <c r="J76" i="7"/>
  <c r="E45" i="7"/>
  <c r="J103" i="7"/>
  <c r="E108" i="7"/>
  <c r="E77" i="7"/>
  <c r="J44" i="7"/>
  <c r="J124" i="7"/>
  <c r="E116" i="7"/>
  <c r="J80" i="7"/>
  <c r="E92" i="7"/>
  <c r="E90" i="7"/>
  <c r="E38" i="7"/>
  <c r="J99" i="7"/>
  <c r="E86" i="7"/>
  <c r="J54" i="7"/>
  <c r="J120" i="7"/>
  <c r="E112" i="7"/>
  <c r="J74" i="7"/>
  <c r="E49" i="7"/>
  <c r="J97" i="7"/>
  <c r="E110" i="7"/>
  <c r="J121" i="7"/>
  <c r="J105" i="7"/>
  <c r="E125" i="7"/>
  <c r="J98" i="7"/>
  <c r="E101" i="7"/>
  <c r="E93" i="7"/>
  <c r="J81" i="7"/>
  <c r="E78" i="7"/>
  <c r="J69" i="7"/>
  <c r="J56" i="7"/>
  <c r="J60" i="7"/>
  <c r="J62" i="7"/>
  <c r="E17" i="7"/>
  <c r="E87" i="7"/>
  <c r="J46" i="7"/>
  <c r="E19" i="7"/>
  <c r="E102" i="7"/>
  <c r="J71" i="7"/>
  <c r="E31" i="7"/>
  <c r="E20" i="7"/>
  <c r="J16" i="7"/>
  <c r="E58" i="7"/>
  <c r="J65" i="7"/>
  <c r="E51" i="7"/>
  <c r="J37" i="7"/>
  <c r="E61" i="7"/>
  <c r="E34" i="7"/>
  <c r="J25" i="7"/>
  <c r="J85" i="7"/>
  <c r="E70" i="7"/>
  <c r="J31" i="7"/>
  <c r="E47" i="7"/>
  <c r="J19" i="7"/>
  <c r="E71" i="7"/>
  <c r="J63" i="7"/>
  <c r="J47" i="7"/>
  <c r="E25" i="7"/>
  <c r="J18" i="7"/>
  <c r="J102" i="7"/>
  <c r="J70" i="7"/>
  <c r="E63" i="7"/>
  <c r="E46" i="7"/>
  <c r="J35" i="7"/>
  <c r="J7" i="7"/>
  <c r="E26" i="7"/>
  <c r="E85" i="7"/>
  <c r="J61" i="7"/>
  <c r="E33" i="7"/>
  <c r="J28" i="7"/>
  <c r="E29" i="7"/>
  <c r="J15" i="7"/>
  <c r="J87" i="7"/>
  <c r="E37" i="7"/>
  <c r="J57" i="7"/>
  <c r="E40" i="7"/>
  <c r="J30" i="7"/>
  <c r="E21" i="7"/>
  <c r="J51" i="7"/>
  <c r="E75" i="7"/>
  <c r="J58" i="7"/>
  <c r="E41" i="7"/>
  <c r="J36" i="7"/>
  <c r="J14" i="7"/>
  <c r="J13" i="7"/>
  <c r="J50" i="7"/>
  <c r="E65" i="7"/>
  <c r="J59" i="7"/>
  <c r="E52" i="7"/>
  <c r="E22" i="7"/>
  <c r="E56" i="7"/>
  <c r="J66" i="7"/>
  <c r="J42" i="7"/>
  <c r="J32" i="7"/>
  <c r="E66" i="7"/>
  <c r="E36" i="7"/>
  <c r="J21" i="7"/>
  <c r="J52" i="7"/>
  <c r="E43" i="7"/>
  <c r="E72" i="7"/>
  <c r="J48" i="7"/>
  <c r="E59" i="7"/>
  <c r="J41" i="7"/>
  <c r="E30" i="7"/>
  <c r="J29" i="7"/>
  <c r="E7" i="7"/>
  <c r="E27" i="7"/>
  <c r="J22" i="7"/>
  <c r="E14" i="7"/>
  <c r="E68" i="7"/>
  <c r="E28" i="7"/>
  <c r="J40" i="7"/>
  <c r="J26" i="7"/>
  <c r="E16" i="7"/>
  <c r="E50" i="7"/>
  <c r="J75" i="7"/>
  <c r="E57" i="7"/>
  <c r="J33" i="7"/>
  <c r="E35" i="7"/>
  <c r="J20" i="7"/>
  <c r="E18" i="7"/>
  <c r="E60" i="7"/>
  <c r="J72" i="7"/>
  <c r="E32" i="7"/>
  <c r="E42" i="7"/>
  <c r="J23" i="7"/>
  <c r="E13" i="7"/>
  <c r="E62" i="7"/>
  <c r="J68" i="7"/>
  <c r="E48" i="7"/>
  <c r="J43" i="7"/>
  <c r="J27" i="7"/>
  <c r="E23" i="7"/>
  <c r="J8" i="7"/>
  <c r="J9" i="7"/>
  <c r="J10" i="7"/>
  <c r="J24" i="7"/>
  <c r="J11" i="7"/>
  <c r="J12" i="7"/>
  <c r="E10" i="7"/>
  <c r="E9" i="7"/>
  <c r="F154" i="7" s="1"/>
  <c r="E8" i="7"/>
  <c r="E6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" i="7"/>
  <c r="J6" i="7"/>
  <c r="E135" i="7"/>
  <c r="E134" i="7"/>
  <c r="E133" i="7"/>
  <c r="E12" i="7"/>
  <c r="E11" i="7"/>
  <c r="E24" i="7"/>
  <c r="R20" i="8" l="1"/>
  <c r="K156" i="7"/>
  <c r="F148" i="7"/>
  <c r="S5" i="8"/>
  <c r="S17" i="8"/>
  <c r="S10" i="8"/>
  <c r="S11" i="8"/>
  <c r="S8" i="8"/>
  <c r="P102" i="7" a="1"/>
  <c r="P102" i="7" s="1"/>
  <c r="L155" i="7"/>
  <c r="S3" i="8"/>
  <c r="S2" i="8"/>
  <c r="S14" i="8"/>
  <c r="P106" i="7" a="1"/>
  <c r="P106" i="7" s="1"/>
  <c r="F133" i="7"/>
  <c r="P109" i="7" a="1"/>
  <c r="P109" i="7" s="1"/>
  <c r="K140" i="7"/>
  <c r="K146" i="7"/>
  <c r="K153" i="7"/>
  <c r="P105" i="7" a="1"/>
  <c r="P105" i="7" s="1"/>
  <c r="F144" i="7"/>
  <c r="F156" i="7"/>
  <c r="P115" i="7" a="1"/>
  <c r="P115" i="7" s="1"/>
  <c r="P116" i="7" a="1"/>
  <c r="P116" i="7" s="1"/>
  <c r="P103" i="7" a="1"/>
  <c r="P103" i="7" s="1"/>
  <c r="P104" i="7" a="1"/>
  <c r="P104" i="7" s="1"/>
  <c r="F147" i="7"/>
  <c r="P114" i="7" a="1"/>
  <c r="P114" i="7" s="1"/>
  <c r="L135" i="7"/>
  <c r="K145" i="7"/>
  <c r="L158" i="7"/>
  <c r="L136" i="7"/>
  <c r="L140" i="7"/>
  <c r="L142" i="7"/>
  <c r="L150" i="7"/>
  <c r="K141" i="7"/>
  <c r="K154" i="7"/>
  <c r="L143" i="7"/>
  <c r="L138" i="7"/>
  <c r="K158" i="7"/>
  <c r="K157" i="7"/>
  <c r="K135" i="7"/>
  <c r="K155" i="7"/>
  <c r="K149" i="7"/>
  <c r="K139" i="7"/>
  <c r="K148" i="7"/>
  <c r="M148" i="7" s="1"/>
  <c r="K150" i="7"/>
  <c r="K144" i="7"/>
  <c r="M144" i="7" s="1"/>
  <c r="K147" i="7"/>
  <c r="M147" i="7" s="1"/>
  <c r="S16" i="8"/>
  <c r="S9" i="8"/>
  <c r="S6" i="8"/>
  <c r="F140" i="7"/>
  <c r="L133" i="7"/>
  <c r="F149" i="7"/>
  <c r="F138" i="7"/>
  <c r="F139" i="7"/>
  <c r="L144" i="7"/>
  <c r="K143" i="7"/>
  <c r="L154" i="7"/>
  <c r="F152" i="7"/>
  <c r="P107" i="7" a="1"/>
  <c r="P107" i="7" s="1"/>
  <c r="F137" i="7"/>
  <c r="L147" i="7"/>
  <c r="P111" i="7" a="1"/>
  <c r="P111" i="7" s="1"/>
  <c r="F135" i="7"/>
  <c r="L148" i="7"/>
  <c r="L149" i="7"/>
  <c r="K136" i="7"/>
  <c r="F136" i="7"/>
  <c r="M136" i="7" s="1"/>
  <c r="F158" i="7"/>
  <c r="L145" i="7"/>
  <c r="F151" i="7"/>
  <c r="F145" i="7"/>
  <c r="L157" i="7"/>
  <c r="F142" i="7"/>
  <c r="F157" i="7"/>
  <c r="L156" i="7"/>
  <c r="L153" i="7"/>
  <c r="L137" i="7"/>
  <c r="K134" i="7"/>
  <c r="L152" i="7"/>
  <c r="F153" i="7"/>
  <c r="F155" i="7"/>
  <c r="P110" i="7" a="1"/>
  <c r="P110" i="7" s="1"/>
  <c r="L151" i="7"/>
  <c r="P113" i="7" a="1"/>
  <c r="P113" i="7" s="1"/>
  <c r="P112" i="7" a="1"/>
  <c r="P112" i="7" s="1"/>
  <c r="L146" i="7"/>
  <c r="F150" i="7"/>
  <c r="F134" i="7"/>
  <c r="K142" i="7"/>
  <c r="F141" i="7"/>
  <c r="K133" i="7"/>
  <c r="P108" i="7" a="1"/>
  <c r="P108" i="7" s="1"/>
  <c r="K137" i="7"/>
  <c r="L139" i="7"/>
  <c r="L134" i="7"/>
  <c r="F143" i="7"/>
  <c r="M143" i="7" s="1"/>
  <c r="P101" i="7" a="1"/>
  <c r="P101" i="7" s="1"/>
  <c r="P100" i="7" a="1"/>
  <c r="P100" i="7" s="1"/>
  <c r="F146" i="7"/>
  <c r="K151" i="7"/>
  <c r="K152" i="7"/>
  <c r="L141" i="7"/>
  <c r="K138" i="7"/>
  <c r="Q112" i="7" l="1"/>
  <c r="R112" i="7"/>
  <c r="V112" i="7"/>
  <c r="S112" i="7"/>
  <c r="Q109" i="7"/>
  <c r="V109" i="7"/>
  <c r="R109" i="7"/>
  <c r="S109" i="7"/>
  <c r="S113" i="7"/>
  <c r="V113" i="7"/>
  <c r="R113" i="7"/>
  <c r="R115" i="7"/>
  <c r="V115" i="7"/>
  <c r="S115" i="7"/>
  <c r="R107" i="7"/>
  <c r="V107" i="7"/>
  <c r="S107" i="7"/>
  <c r="Q106" i="7"/>
  <c r="V106" i="7"/>
  <c r="S106" i="7"/>
  <c r="R106" i="7"/>
  <c r="V103" i="7"/>
  <c r="S103" i="7"/>
  <c r="R103" i="7"/>
  <c r="V100" i="7"/>
  <c r="S100" i="7"/>
  <c r="R100" i="7"/>
  <c r="Q110" i="7"/>
  <c r="V110" i="7"/>
  <c r="S110" i="7"/>
  <c r="R110" i="7"/>
  <c r="Q111" i="7"/>
  <c r="V111" i="7"/>
  <c r="S111" i="7"/>
  <c r="R111" i="7"/>
  <c r="Q101" i="7"/>
  <c r="V101" i="7"/>
  <c r="R101" i="7"/>
  <c r="S101" i="7"/>
  <c r="S105" i="7"/>
  <c r="V105" i="7"/>
  <c r="R105" i="7"/>
  <c r="S108" i="7"/>
  <c r="R108" i="7"/>
  <c r="V108" i="7"/>
  <c r="V114" i="7"/>
  <c r="S114" i="7"/>
  <c r="R114" i="7"/>
  <c r="S116" i="7"/>
  <c r="T116" i="7" s="1"/>
  <c r="V116" i="7"/>
  <c r="R116" i="7"/>
  <c r="Q104" i="7"/>
  <c r="V104" i="7"/>
  <c r="S104" i="7"/>
  <c r="R104" i="7"/>
  <c r="S102" i="7"/>
  <c r="R102" i="7"/>
  <c r="V102" i="7"/>
  <c r="M141" i="7"/>
  <c r="N141" i="7" s="1"/>
  <c r="Q102" i="7"/>
  <c r="Q115" i="7"/>
  <c r="M140" i="7"/>
  <c r="M146" i="7"/>
  <c r="N146" i="7" s="1"/>
  <c r="Q114" i="7"/>
  <c r="Q103" i="7"/>
  <c r="N143" i="7"/>
  <c r="Q105" i="7"/>
  <c r="N140" i="7"/>
  <c r="Q116" i="7"/>
  <c r="M150" i="7"/>
  <c r="N150" i="7" s="1"/>
  <c r="M138" i="7"/>
  <c r="N138" i="7" s="1"/>
  <c r="M145" i="7"/>
  <c r="N145" i="7" s="1"/>
  <c r="M135" i="7"/>
  <c r="N135" i="7" s="1"/>
  <c r="N136" i="7"/>
  <c r="M149" i="7"/>
  <c r="N149" i="7" s="1"/>
  <c r="N148" i="7"/>
  <c r="N144" i="7"/>
  <c r="M139" i="7"/>
  <c r="N139" i="7" s="1"/>
  <c r="N147" i="7"/>
  <c r="K160" i="7"/>
  <c r="M133" i="7"/>
  <c r="N133" i="7" s="1"/>
  <c r="Q100" i="7"/>
  <c r="Q113" i="7"/>
  <c r="L160" i="7"/>
  <c r="Q108" i="7"/>
  <c r="Q107" i="7"/>
  <c r="M137" i="7"/>
  <c r="N137" i="7" s="1"/>
  <c r="F160" i="7"/>
  <c r="M134" i="7"/>
  <c r="N134" i="7" s="1"/>
  <c r="M142" i="7"/>
  <c r="N142" i="7" s="1"/>
  <c r="T113" i="7" l="1"/>
  <c r="U113" i="7" s="1"/>
  <c r="T107" i="7"/>
  <c r="U107" i="7" s="1"/>
  <c r="T100" i="7"/>
  <c r="U100" i="7" s="1"/>
  <c r="T105" i="7"/>
  <c r="U105" i="7" s="1"/>
  <c r="T102" i="7"/>
  <c r="U102" i="7" s="1"/>
  <c r="T109" i="7"/>
  <c r="U109" i="7" s="1"/>
  <c r="T114" i="7"/>
  <c r="U114" i="7" s="1"/>
  <c r="T115" i="7"/>
  <c r="U115" i="7" s="1"/>
  <c r="T106" i="7"/>
  <c r="U106" i="7" s="1"/>
  <c r="T104" i="7"/>
  <c r="U104" i="7" s="1"/>
  <c r="T103" i="7"/>
  <c r="U103" i="7" s="1"/>
  <c r="Q122" i="7"/>
  <c r="Q123" i="7" s="1"/>
  <c r="T108" i="7"/>
  <c r="U108" i="7" s="1"/>
  <c r="T110" i="7"/>
  <c r="U110" i="7" s="1"/>
  <c r="T112" i="7"/>
  <c r="U112" i="7" s="1"/>
  <c r="R122" i="7"/>
  <c r="T101" i="7"/>
  <c r="U101" i="7" s="1"/>
  <c r="T111" i="7"/>
  <c r="U111" i="7" s="1"/>
  <c r="S122" i="7"/>
  <c r="T122" i="7" l="1"/>
</calcChain>
</file>

<file path=xl/sharedStrings.xml><?xml version="1.0" encoding="utf-8"?>
<sst xmlns="http://schemas.openxmlformats.org/spreadsheetml/2006/main" count="338" uniqueCount="237">
  <si>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</si>
  <si>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</si>
  <si>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</si>
  <si>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</si>
  <si>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</si>
  <si>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</si>
  <si>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</si>
  <si>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</si>
  <si>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</si>
  <si>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</si>
  <si>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</si>
  <si>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</si>
  <si>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</si>
  <si>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</si>
  <si>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</si>
  <si>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</si>
  <si>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</si>
  <si>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</si>
  <si>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</si>
  <si>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</si>
  <si>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</si>
  <si>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</si>
  <si>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</si>
  <si>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</si>
  <si>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</si>
  <si>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</si>
  <si>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</si>
  <si>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</si>
  <si>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</si>
  <si>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</si>
  <si>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</si>
  <si>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</si>
  <si>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</si>
  <si>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</si>
  <si>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</si>
  <si>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</si>
  <si>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</si>
  <si>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</si>
  <si>
    <t>vrij</t>
  </si>
  <si>
    <t>tijd</t>
  </si>
  <si>
    <t>19.30</t>
  </si>
  <si>
    <t>20.00</t>
  </si>
  <si>
    <t>20.30</t>
  </si>
  <si>
    <t>21.00</t>
  </si>
  <si>
    <t>22.00</t>
  </si>
  <si>
    <t xml:space="preserve">wedstr. nr. </t>
  </si>
  <si>
    <t>nr. in ronde</t>
  </si>
  <si>
    <t xml:space="preserve">Wedstrijdschema Coronacompetitie Heujmansbelt </t>
  </si>
  <si>
    <t>17 personen</t>
  </si>
  <si>
    <t xml:space="preserve">van 0,00 t.e.m. 0,50 </t>
  </si>
  <si>
    <t>=</t>
  </si>
  <si>
    <t>van 0,51 t.e.m. 0,65</t>
  </si>
  <si>
    <t>van 0,66 t.e.m. 0,80</t>
  </si>
  <si>
    <t>van 0,81 t.e.m. 0,90</t>
  </si>
  <si>
    <t>van 0,91 t.e.m. 0,99</t>
  </si>
  <si>
    <t>1,00 en hoger</t>
  </si>
  <si>
    <t xml:space="preserve"> x 20</t>
  </si>
  <si>
    <t>1-8</t>
  </si>
  <si>
    <t>2-7</t>
  </si>
  <si>
    <t>3-6</t>
  </si>
  <si>
    <t>4-5</t>
  </si>
  <si>
    <t>6-4</t>
  </si>
  <si>
    <t>7-3</t>
  </si>
  <si>
    <t>1-2</t>
  </si>
  <si>
    <t>3-1</t>
  </si>
  <si>
    <t>4-7</t>
  </si>
  <si>
    <t>5-6</t>
  </si>
  <si>
    <t>8-6</t>
  </si>
  <si>
    <t>7-5</t>
  </si>
  <si>
    <t>1-4</t>
  </si>
  <si>
    <t>2-3</t>
  </si>
  <si>
    <t>3-8</t>
  </si>
  <si>
    <t>4-2</t>
  </si>
  <si>
    <t>5-1</t>
  </si>
  <si>
    <t>6-7</t>
  </si>
  <si>
    <t>1-6</t>
  </si>
  <si>
    <t>2-5</t>
  </si>
  <si>
    <t>3-4</t>
  </si>
  <si>
    <t>5-3</t>
  </si>
  <si>
    <t>6-2</t>
  </si>
  <si>
    <t>7-1</t>
  </si>
  <si>
    <t>1-10</t>
  </si>
  <si>
    <t>2-9</t>
  </si>
  <si>
    <t>10-6</t>
  </si>
  <si>
    <t>8-4</t>
  </si>
  <si>
    <t>9-3</t>
  </si>
  <si>
    <t>4-9</t>
  </si>
  <si>
    <t>5-8</t>
  </si>
  <si>
    <t>9-5</t>
  </si>
  <si>
    <t>3-10</t>
  </si>
  <si>
    <t>6-9</t>
  </si>
  <si>
    <t>7-8</t>
  </si>
  <si>
    <t>10-8</t>
  </si>
  <si>
    <t>9-7</t>
  </si>
  <si>
    <t>8-9</t>
  </si>
  <si>
    <t>5-10</t>
  </si>
  <si>
    <t>8-2</t>
  </si>
  <si>
    <t>9-1</t>
  </si>
  <si>
    <t>7-18</t>
  </si>
  <si>
    <t>8-17</t>
  </si>
  <si>
    <t>9-16</t>
  </si>
  <si>
    <t>10-15</t>
  </si>
  <si>
    <t>11-14</t>
  </si>
  <si>
    <t>12-13</t>
  </si>
  <si>
    <t>14-12</t>
  </si>
  <si>
    <t>15-11</t>
  </si>
  <si>
    <t>16-10</t>
  </si>
  <si>
    <t>17-9</t>
  </si>
  <si>
    <t>9-18</t>
  </si>
  <si>
    <t>10-17</t>
  </si>
  <si>
    <t>11-16</t>
  </si>
  <si>
    <t>12-15</t>
  </si>
  <si>
    <t>13-14</t>
  </si>
  <si>
    <t>15-13</t>
  </si>
  <si>
    <t>16-12</t>
  </si>
  <si>
    <t>17-11</t>
  </si>
  <si>
    <t>18-10</t>
  </si>
  <si>
    <t>12-17</t>
  </si>
  <si>
    <t>13-16</t>
  </si>
  <si>
    <t>14-15</t>
  </si>
  <si>
    <t>16-14</t>
  </si>
  <si>
    <t>17-13</t>
  </si>
  <si>
    <t>18-12</t>
  </si>
  <si>
    <t>14-17</t>
  </si>
  <si>
    <t>15-16</t>
  </si>
  <si>
    <t>17-15</t>
  </si>
  <si>
    <t>18-14</t>
  </si>
  <si>
    <t>16-17</t>
  </si>
  <si>
    <t>18-16</t>
  </si>
  <si>
    <t>10-2</t>
  </si>
  <si>
    <t>11-1</t>
  </si>
  <si>
    <t>1-12</t>
  </si>
  <si>
    <t>2-11</t>
  </si>
  <si>
    <t>10-4</t>
  </si>
  <si>
    <t>11-3</t>
  </si>
  <si>
    <t>12-2</t>
  </si>
  <si>
    <t>13-1</t>
  </si>
  <si>
    <t>1-14</t>
  </si>
  <si>
    <t>2-13</t>
  </si>
  <si>
    <t>3-12</t>
  </si>
  <si>
    <t>4-11</t>
  </si>
  <si>
    <t>11-5</t>
  </si>
  <si>
    <t>12-4</t>
  </si>
  <si>
    <t>13-3</t>
  </si>
  <si>
    <t>14-2</t>
  </si>
  <si>
    <t>15-1</t>
  </si>
  <si>
    <t>1-16</t>
  </si>
  <si>
    <t>2-15</t>
  </si>
  <si>
    <t>3-14</t>
  </si>
  <si>
    <t>4-13</t>
  </si>
  <si>
    <t>5-12</t>
  </si>
  <si>
    <t>6-11</t>
  </si>
  <si>
    <t>7-10</t>
  </si>
  <si>
    <t>11-7</t>
  </si>
  <si>
    <t>12-6</t>
  </si>
  <si>
    <t>13-5</t>
  </si>
  <si>
    <t>14-4</t>
  </si>
  <si>
    <t>15-3</t>
  </si>
  <si>
    <t>16-2</t>
  </si>
  <si>
    <t>17-1</t>
  </si>
  <si>
    <t>1-18</t>
  </si>
  <si>
    <t>2-17</t>
  </si>
  <si>
    <t>3-16</t>
  </si>
  <si>
    <t>4-15</t>
  </si>
  <si>
    <t>5-14</t>
  </si>
  <si>
    <t>6-13</t>
  </si>
  <si>
    <t>7-12</t>
  </si>
  <si>
    <t>8-11</t>
  </si>
  <si>
    <t>9-10</t>
  </si>
  <si>
    <t>11-9</t>
  </si>
  <si>
    <t>12-8</t>
  </si>
  <si>
    <t>13-7</t>
  </si>
  <si>
    <t>14-6</t>
  </si>
  <si>
    <t>15-5</t>
  </si>
  <si>
    <t>16-4</t>
  </si>
  <si>
    <t>17-3</t>
  </si>
  <si>
    <t>3-18</t>
  </si>
  <si>
    <t>4-17</t>
  </si>
  <si>
    <t>5-16</t>
  </si>
  <si>
    <t>6-15</t>
  </si>
  <si>
    <t>7-14</t>
  </si>
  <si>
    <t>8-13</t>
  </si>
  <si>
    <t>9-12</t>
  </si>
  <si>
    <t>10-11</t>
  </si>
  <si>
    <t>12-10</t>
  </si>
  <si>
    <t>13-9</t>
  </si>
  <si>
    <t>14-8</t>
  </si>
  <si>
    <t>15-7</t>
  </si>
  <si>
    <t>16-6</t>
  </si>
  <si>
    <t>17-5</t>
  </si>
  <si>
    <t>5-18</t>
  </si>
  <si>
    <t>6-17</t>
  </si>
  <si>
    <t>7-16</t>
  </si>
  <si>
    <t>8-15</t>
  </si>
  <si>
    <t>9-14</t>
  </si>
  <si>
    <t>10-13</t>
  </si>
  <si>
    <t>11-12</t>
  </si>
  <si>
    <t>13-11</t>
  </si>
  <si>
    <t>14-10</t>
  </si>
  <si>
    <t>15-9</t>
  </si>
  <si>
    <t>16-8</t>
  </si>
  <si>
    <t>17-7</t>
  </si>
  <si>
    <t>18-11</t>
  </si>
  <si>
    <t>18-15</t>
  </si>
  <si>
    <t>4-18</t>
  </si>
  <si>
    <t>8-18</t>
  </si>
  <si>
    <t>2-18</t>
  </si>
  <si>
    <t>18-13</t>
  </si>
  <si>
    <t>6-18</t>
  </si>
  <si>
    <t>18-17</t>
  </si>
  <si>
    <t>19.00</t>
  </si>
  <si>
    <t>controle getallen</t>
  </si>
  <si>
    <t>uitgangsschema</t>
  </si>
  <si>
    <t>perc.t.o.v. oud</t>
  </si>
  <si>
    <t>maandag</t>
  </si>
  <si>
    <t>donderdag</t>
  </si>
  <si>
    <t>wel</t>
  </si>
  <si>
    <t>niet</t>
  </si>
  <si>
    <t xml:space="preserve">gespeelde partijen </t>
  </si>
  <si>
    <t>aantal gespeelde partijen</t>
  </si>
  <si>
    <t>nog te spelen partijen.</t>
  </si>
  <si>
    <t>speler 1</t>
  </si>
  <si>
    <t>speler 2</t>
  </si>
  <si>
    <t>speler 3</t>
  </si>
  <si>
    <t>speler 4</t>
  </si>
  <si>
    <t>speler 5</t>
  </si>
  <si>
    <t>speler 6</t>
  </si>
  <si>
    <t>speler 7</t>
  </si>
  <si>
    <t>speler 8</t>
  </si>
  <si>
    <t>speler 9</t>
  </si>
  <si>
    <t>speler 10</t>
  </si>
  <si>
    <t>speler 11</t>
  </si>
  <si>
    <t>speler 12</t>
  </si>
  <si>
    <t>speler 13</t>
  </si>
  <si>
    <t>speler 14</t>
  </si>
  <si>
    <t>speler 15</t>
  </si>
  <si>
    <t>speler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</si>
</sst>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3]d/mmm/yy;@"/>
    <numFmt numFmtId="165" formatCode="d/m;@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22"/>
      <name val="Arial"/>
      <family val="2"/>
    </font>
    <font>
      <b/>
      <sz val="26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rgb="FF333333"/>
      <name val="Consolas"/>
      <family val="3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2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00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2" fontId="0" fillId="2" borderId="0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0" fillId="4" borderId="0" xfId="0" applyFill="1" applyAlignment="1">
      <alignment horizontal="center" vertical="center" textRotation="9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/>
    </xf>
    <xf numFmtId="0" fontId="0" fillId="6" borderId="6" xfId="0" applyFill="1" applyBorder="1"/>
    <xf numFmtId="0" fontId="0" fillId="6" borderId="0" xfId="0" applyFill="1" applyAlignment="1">
      <alignment horizontal="center"/>
    </xf>
    <xf numFmtId="0" fontId="0" fillId="6" borderId="0" xfId="0" applyFill="1"/>
    <xf numFmtId="164" fontId="0" fillId="6" borderId="0" xfId="0" applyNumberFormat="1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0" fillId="0" borderId="0" xfId="0" applyNumberFormat="1" applyAlignment="1">
      <alignment horizontal="center"/>
    </xf>
    <xf numFmtId="164" fontId="0" fillId="7" borderId="0" xfId="0" applyNumberFormat="1" applyFill="1" applyAlignment="1">
      <alignment horizontal="center"/>
    </xf>
    <xf numFmtId="0" fontId="0" fillId="7" borderId="0" xfId="0" applyNumberFormat="1" applyFill="1" applyAlignment="1">
      <alignment horizontal="center"/>
    </xf>
    <xf numFmtId="0" fontId="0" fillId="7" borderId="0" xfId="0" applyFill="1"/>
    <xf numFmtId="0" fontId="0" fillId="7" borderId="6" xfId="0" applyFill="1" applyBorder="1"/>
    <xf numFmtId="0" fontId="0" fillId="0" borderId="0" xfId="0" applyAlignment="1">
      <alignment horizontal="center" wrapText="1"/>
    </xf>
    <xf numFmtId="0" fontId="6" fillId="8" borderId="0" xfId="0" applyNumberFormat="1" applyFont="1" applyFill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7" borderId="0" xfId="0" applyFill="1" applyAlignment="1">
      <alignment horizontal="center"/>
    </xf>
    <xf numFmtId="49" fontId="0" fillId="0" borderId="0" xfId="0" applyNumberFormat="1"/>
    <xf numFmtId="0" fontId="9" fillId="0" borderId="0" xfId="0" applyFont="1" applyBorder="1" applyAlignment="1">
      <alignment horizontal="left" vertical="center" indent="1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0" fillId="6" borderId="0" xfId="0" applyFont="1" applyFill="1"/>
    <xf numFmtId="0" fontId="0" fillId="7" borderId="0" xfId="0" applyFont="1" applyFill="1"/>
    <xf numFmtId="0" fontId="0" fillId="9" borderId="0" xfId="0" applyFill="1" applyAlignment="1">
      <alignment horizontal="center"/>
    </xf>
    <xf numFmtId="164" fontId="0" fillId="9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11" fillId="6" borderId="0" xfId="0" applyFont="1" applyFill="1"/>
    <xf numFmtId="0" fontId="8" fillId="0" borderId="0" xfId="0" applyFont="1" applyAlignment="1">
      <alignment horizontal="center" vertical="center"/>
    </xf>
    <xf numFmtId="9" fontId="5" fillId="2" borderId="0" xfId="1" applyFont="1" applyFill="1" applyBorder="1" applyAlignment="1">
      <alignment horizontal="center"/>
    </xf>
    <xf numFmtId="0" fontId="12" fillId="0" borderId="0" xfId="0" applyFont="1" applyAlignment="1">
      <alignment horizontal="center"/>
    </xf>
    <xf numFmtId="164" fontId="6" fillId="8" borderId="0" xfId="0" applyNumberFormat="1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6" xfId="0" applyBorder="1"/>
    <xf numFmtId="0" fontId="6" fillId="0" borderId="6" xfId="0" applyFont="1" applyBorder="1" applyAlignment="1">
      <alignment horizontal="center" textRotation="90"/>
    </xf>
    <xf numFmtId="165" fontId="6" fillId="0" borderId="6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2" fontId="0" fillId="6" borderId="0" xfId="0" applyNumberFormat="1" applyFill="1" applyAlignment="1">
      <alignment horizontal="center"/>
    </xf>
    <xf numFmtId="2" fontId="6" fillId="8" borderId="0" xfId="0" applyNumberFormat="1" applyFont="1" applyFill="1" applyAlignment="1">
      <alignment horizontal="center" vertical="center"/>
    </xf>
    <xf numFmtId="2" fontId="0" fillId="7" borderId="0" xfId="0" applyNumberFormat="1" applyFill="1" applyAlignment="1">
      <alignment horizontal="center"/>
    </xf>
    <xf numFmtId="2" fontId="0" fillId="0" borderId="0" xfId="0" applyNumberFormat="1"/>
    <xf numFmtId="0" fontId="14" fillId="0" borderId="0" xfId="0" applyFont="1" applyAlignment="1">
      <alignment horizontal="center" vertical="center"/>
    </xf>
    <xf numFmtId="0" fontId="6" fillId="10" borderId="15" xfId="0" applyFont="1" applyFill="1" applyBorder="1" applyAlignment="1">
      <alignment horizontal="center" vertical="center" textRotation="75"/>
    </xf>
    <xf numFmtId="0" fontId="6" fillId="10" borderId="16" xfId="0" applyFont="1" applyFill="1" applyBorder="1" applyAlignment="1">
      <alignment horizontal="center" vertical="center" textRotation="75"/>
    </xf>
    <xf numFmtId="0" fontId="6" fillId="10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5" borderId="0" xfId="0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18" fillId="10" borderId="18" xfId="0" applyFont="1" applyFill="1" applyBorder="1" applyAlignment="1">
      <alignment horizontal="center" vertical="center"/>
    </xf>
    <xf numFmtId="0" fontId="18" fillId="10" borderId="19" xfId="0" applyFont="1" applyFill="1" applyBorder="1" applyAlignment="1">
      <alignment horizontal="center" vertical="center"/>
    </xf>
    <xf numFmtId="0" fontId="18" fillId="10" borderId="20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 textRotation="75" wrapText="1"/>
    </xf>
    <xf numFmtId="0" fontId="13" fillId="10" borderId="6" xfId="0" applyFont="1" applyFill="1" applyBorder="1" applyAlignment="1">
      <alignment horizontal="center" vertical="center" textRotation="75" wrapText="1"/>
    </xf>
    <xf numFmtId="0" fontId="13" fillId="10" borderId="14" xfId="0" applyFont="1" applyFill="1" applyBorder="1" applyAlignment="1">
      <alignment horizontal="center" vertical="center" textRotation="75" wrapText="1"/>
    </xf>
    <xf numFmtId="0" fontId="13" fillId="10" borderId="13" xfId="0" applyFont="1" applyFill="1" applyBorder="1" applyAlignment="1">
      <alignment horizontal="center" vertical="center" textRotation="75"/>
    </xf>
    <xf numFmtId="0" fontId="13" fillId="10" borderId="6" xfId="0" applyFont="1" applyFill="1" applyBorder="1" applyAlignment="1">
      <alignment horizontal="center" vertical="center" textRotation="75"/>
    </xf>
    <xf numFmtId="0" fontId="13" fillId="10" borderId="14" xfId="0" applyFont="1" applyFill="1" applyBorder="1" applyAlignment="1">
      <alignment horizontal="center" vertical="center" textRotation="75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10" borderId="10" xfId="0" applyFont="1" applyFill="1" applyBorder="1" applyAlignment="1">
      <alignment horizontal="center" vertical="center" textRotation="75"/>
    </xf>
    <xf numFmtId="0" fontId="13" fillId="10" borderId="11" xfId="0" applyFont="1" applyFill="1" applyBorder="1" applyAlignment="1">
      <alignment horizontal="center" vertical="center" textRotation="75"/>
    </xf>
    <xf numFmtId="0" fontId="13" fillId="10" borderId="12" xfId="0" applyFont="1" applyFill="1" applyBorder="1" applyAlignment="1">
      <alignment horizontal="center" vertical="center" textRotation="75"/>
    </xf>
  </cellXfs>
  <cellStyles count="2">
    <cellStyle name="Procent" xfId="1" builtinId="5"/>
    <cellStyle name="Standaard" xfId="0" builtinId="0"/>
  </cellStyles>
  <dxfs count="3">
    <dxf>
      <fill>
        <patternFill>
          <bgColor rgb="FF66FF33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2:G28"/>
  <sheetViews>
    <sheetView workbookViewId="0">
      <selection activeCell="C27" sqref="C27"/>
    </sheetView>
  </sheetViews>
  <sheetFormatPr defaultRowHeight="15" x14ac:dyDescent="0.25"/>
  <cols>
    <col min="3" max="3" width="24.7109375" customWidth="1"/>
  </cols>
  <sheetData>
    <row r="2" spans="1:7" x14ac:dyDescent="0.25">
      <c r="F2" t="s">
        <v>214</v>
      </c>
      <c r="G2" t="s">
        <v>215</v>
      </c>
    </row>
    <row r="3" spans="1:7" x14ac:dyDescent="0.25">
      <c r="A3" s="24">
        <v>1</v>
      </c>
      <c r="B3" s="3" t="s">
        <v>0</v>
      </c>
      <c r="C3" s="25" t="s">
        <v>221</v>
      </c>
      <c r="D3">
        <v>1.05</v>
      </c>
      <c r="F3" s="25" t="s">
        <v>216</v>
      </c>
      <c r="G3" s="25" t="s">
        <v>216</v>
      </c>
    </row>
    <row r="4" spans="1:7" x14ac:dyDescent="0.25">
      <c r="A4" s="24">
        <v>2</v>
      </c>
      <c r="B4" s="3" t="s">
        <v>1</v>
      </c>
      <c r="C4" s="25" t="s">
        <v>222</v>
      </c>
      <c r="D4">
        <v>0.65</v>
      </c>
      <c r="F4" s="55" t="s">
        <v>217</v>
      </c>
      <c r="G4" s="25" t="s">
        <v>216</v>
      </c>
    </row>
    <row r="5" spans="1:7" x14ac:dyDescent="0.25">
      <c r="A5" s="24">
        <v>3</v>
      </c>
      <c r="B5" s="3" t="s">
        <v>2</v>
      </c>
      <c r="C5" s="25" t="s">
        <v>223</v>
      </c>
      <c r="D5">
        <v>0.83</v>
      </c>
      <c r="F5" s="25" t="s">
        <v>216</v>
      </c>
      <c r="G5" s="25" t="s">
        <v>216</v>
      </c>
    </row>
    <row r="6" spans="1:7" x14ac:dyDescent="0.25">
      <c r="A6" s="24">
        <v>4</v>
      </c>
      <c r="B6" s="3" t="s">
        <v>3</v>
      </c>
      <c r="C6" s="25" t="s">
        <v>224</v>
      </c>
      <c r="D6">
        <v>1.23</v>
      </c>
      <c r="F6" s="25" t="s">
        <v>216</v>
      </c>
      <c r="G6" s="25" t="s">
        <v>216</v>
      </c>
    </row>
    <row r="7" spans="1:7" x14ac:dyDescent="0.25">
      <c r="A7" s="24">
        <v>5</v>
      </c>
      <c r="B7" s="3" t="s">
        <v>4</v>
      </c>
      <c r="C7" s="25" t="s">
        <v>225</v>
      </c>
      <c r="D7">
        <v>0.62</v>
      </c>
      <c r="F7" s="25" t="s">
        <v>216</v>
      </c>
      <c r="G7" s="25" t="s">
        <v>216</v>
      </c>
    </row>
    <row r="8" spans="1:7" x14ac:dyDescent="0.25">
      <c r="A8" s="24">
        <v>6</v>
      </c>
      <c r="B8" s="3" t="s">
        <v>5</v>
      </c>
      <c r="C8" s="25" t="s">
        <v>226</v>
      </c>
      <c r="D8">
        <v>0.95</v>
      </c>
      <c r="F8" s="25" t="s">
        <v>216</v>
      </c>
      <c r="G8" s="25" t="s">
        <v>216</v>
      </c>
    </row>
    <row r="9" spans="1:7" x14ac:dyDescent="0.25">
      <c r="A9" s="24">
        <v>7</v>
      </c>
      <c r="B9" s="3" t="s">
        <v>6</v>
      </c>
      <c r="C9" s="25" t="s">
        <v>227</v>
      </c>
      <c r="D9">
        <v>1.24</v>
      </c>
      <c r="F9" s="25" t="s">
        <v>216</v>
      </c>
      <c r="G9" s="25" t="s">
        <v>216</v>
      </c>
    </row>
    <row r="10" spans="1:7" x14ac:dyDescent="0.25">
      <c r="A10" s="24">
        <v>8</v>
      </c>
      <c r="B10" s="3" t="s">
        <v>7</v>
      </c>
      <c r="C10" s="25" t="s">
        <v>228</v>
      </c>
      <c r="D10">
        <v>0.79</v>
      </c>
      <c r="F10" s="25" t="s">
        <v>216</v>
      </c>
      <c r="G10" s="25" t="s">
        <v>216</v>
      </c>
    </row>
    <row r="11" spans="1:7" x14ac:dyDescent="0.25">
      <c r="A11" s="24">
        <v>9</v>
      </c>
      <c r="B11" s="3" t="s">
        <v>8</v>
      </c>
      <c r="C11" s="25" t="s">
        <v>229</v>
      </c>
      <c r="D11">
        <v>0.94</v>
      </c>
      <c r="F11" s="25" t="s">
        <v>216</v>
      </c>
      <c r="G11" s="25" t="s">
        <v>216</v>
      </c>
    </row>
    <row r="12" spans="1:7" x14ac:dyDescent="0.25">
      <c r="A12" s="24">
        <v>10</v>
      </c>
      <c r="B12" s="3" t="s">
        <v>15</v>
      </c>
      <c r="C12" s="25" t="s">
        <v>230</v>
      </c>
      <c r="D12">
        <v>1.18</v>
      </c>
      <c r="F12" s="25" t="s">
        <v>216</v>
      </c>
      <c r="G12" s="25" t="s">
        <v>216</v>
      </c>
    </row>
    <row r="13" spans="1:7" x14ac:dyDescent="0.25">
      <c r="A13" s="24">
        <v>11</v>
      </c>
      <c r="B13" s="4" t="s">
        <v>17</v>
      </c>
      <c r="C13" s="25" t="s">
        <v>231</v>
      </c>
      <c r="D13">
        <v>0.67</v>
      </c>
      <c r="F13" s="25" t="s">
        <v>216</v>
      </c>
      <c r="G13" s="25" t="s">
        <v>216</v>
      </c>
    </row>
    <row r="14" spans="1:7" x14ac:dyDescent="0.25">
      <c r="A14" s="24">
        <v>12</v>
      </c>
      <c r="B14" s="5" t="s">
        <v>21</v>
      </c>
      <c r="C14" s="25" t="s">
        <v>232</v>
      </c>
      <c r="D14">
        <v>0.86</v>
      </c>
      <c r="F14" s="25" t="s">
        <v>216</v>
      </c>
      <c r="G14" s="25" t="s">
        <v>216</v>
      </c>
    </row>
    <row r="15" spans="1:7" x14ac:dyDescent="0.25">
      <c r="A15" s="24">
        <v>13</v>
      </c>
      <c r="B15" s="24" t="s">
        <v>24</v>
      </c>
      <c r="C15" s="25" t="s">
        <v>38</v>
      </c>
      <c r="D15">
        <v>0.48</v>
      </c>
      <c r="F15" s="25" t="s">
        <v>216</v>
      </c>
      <c r="G15" s="25" t="s">
        <v>216</v>
      </c>
    </row>
    <row r="16" spans="1:7" x14ac:dyDescent="0.25">
      <c r="A16" s="24">
        <v>14</v>
      </c>
      <c r="B16" s="24" t="s">
        <v>37</v>
      </c>
      <c r="C16" s="25" t="s">
        <v>233</v>
      </c>
      <c r="D16">
        <v>1.34</v>
      </c>
      <c r="F16" s="25" t="s">
        <v>216</v>
      </c>
      <c r="G16" s="25" t="s">
        <v>216</v>
      </c>
    </row>
    <row r="17" spans="1:7" x14ac:dyDescent="0.25">
      <c r="A17" s="24">
        <v>15</v>
      </c>
      <c r="B17" s="24" t="s">
        <v>25</v>
      </c>
      <c r="C17" s="25" t="s">
        <v>234</v>
      </c>
      <c r="D17">
        <v>1.1200000000000001</v>
      </c>
      <c r="F17" s="25" t="s">
        <v>216</v>
      </c>
      <c r="G17" s="25" t="s">
        <v>216</v>
      </c>
    </row>
    <row r="18" spans="1:7" x14ac:dyDescent="0.25">
      <c r="A18" s="24">
        <v>16</v>
      </c>
      <c r="B18" s="24" t="s">
        <v>26</v>
      </c>
      <c r="C18" s="25" t="s">
        <v>235</v>
      </c>
      <c r="D18">
        <v>0.98</v>
      </c>
      <c r="F18" s="25" t="s">
        <v>216</v>
      </c>
      <c r="G18" s="25" t="s">
        <v>216</v>
      </c>
    </row>
    <row r="19" spans="1:7" x14ac:dyDescent="0.25">
      <c r="A19" s="24">
        <v>17</v>
      </c>
      <c r="B19" s="24" t="s">
        <v>27</v>
      </c>
      <c r="C19" s="25" t="s">
        <v>236</v>
      </c>
      <c r="D19">
        <v>2.14</v>
      </c>
      <c r="F19" s="25" t="s">
        <v>216</v>
      </c>
      <c r="G19" s="25" t="s">
        <v>216</v>
      </c>
    </row>
    <row r="20" spans="1:7" x14ac:dyDescent="0.25">
      <c r="A20" s="24">
        <v>18</v>
      </c>
      <c r="B20" s="24" t="s">
        <v>28</v>
      </c>
      <c r="C20" s="24" t="s">
        <v>38</v>
      </c>
    </row>
    <row r="21" spans="1:7" x14ac:dyDescent="0.25">
      <c r="A21" s="24">
        <v>19</v>
      </c>
      <c r="B21" s="24" t="s">
        <v>29</v>
      </c>
      <c r="C21" s="24" t="s">
        <v>29</v>
      </c>
    </row>
    <row r="22" spans="1:7" x14ac:dyDescent="0.25">
      <c r="A22" s="24">
        <v>20</v>
      </c>
      <c r="B22" s="24" t="s">
        <v>30</v>
      </c>
      <c r="C22" s="24" t="s">
        <v>30</v>
      </c>
    </row>
    <row r="23" spans="1:7" x14ac:dyDescent="0.25">
      <c r="A23" s="24">
        <v>21</v>
      </c>
      <c r="B23" s="24" t="s">
        <v>31</v>
      </c>
      <c r="C23" s="24" t="s">
        <v>31</v>
      </c>
    </row>
    <row r="24" spans="1:7" x14ac:dyDescent="0.25">
      <c r="A24" s="24">
        <v>22</v>
      </c>
      <c r="B24" s="24" t="s">
        <v>32</v>
      </c>
      <c r="C24" s="24" t="s">
        <v>32</v>
      </c>
    </row>
    <row r="25" spans="1:7" x14ac:dyDescent="0.25">
      <c r="A25" s="24">
        <v>23</v>
      </c>
      <c r="B25" s="24" t="s">
        <v>33</v>
      </c>
      <c r="C25" s="24" t="s">
        <v>33</v>
      </c>
    </row>
    <row r="26" spans="1:7" x14ac:dyDescent="0.25">
      <c r="A26" s="24">
        <v>24</v>
      </c>
      <c r="B26" s="24" t="s">
        <v>34</v>
      </c>
      <c r="C26" s="24" t="s">
        <v>34</v>
      </c>
    </row>
    <row r="27" spans="1:7" x14ac:dyDescent="0.25">
      <c r="A27" s="24">
        <v>25</v>
      </c>
      <c r="B27" s="24" t="s">
        <v>35</v>
      </c>
      <c r="C27" s="24" t="s">
        <v>35</v>
      </c>
    </row>
    <row r="28" spans="1:7" x14ac:dyDescent="0.25">
      <c r="A28" s="24">
        <v>26</v>
      </c>
      <c r="B28" s="24" t="s">
        <v>36</v>
      </c>
      <c r="C28" s="24" t="s">
        <v>36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245"/>
  <sheetViews>
    <sheetView tabSelected="1" topLeftCell="B90" zoomScaleNormal="100" workbookViewId="0">
      <selection activeCell="P115" sqref="P115"/>
    </sheetView>
  </sheetViews>
  <sheetFormatPr defaultRowHeight="15" x14ac:dyDescent="0.25"/>
  <cols>
    <col min="1" max="1" width="8" customWidth="1"/>
    <col min="2" max="2" width="9.5703125" style="57" bestFit="1" customWidth="1"/>
    <col min="3" max="3" width="9.5703125" style="66" customWidth="1"/>
    <col min="4" max="4" width="6" style="32" hidden="1" customWidth="1"/>
    <col min="5" max="5" width="25.28515625" customWidth="1"/>
    <col min="6" max="6" width="4" bestFit="1" customWidth="1"/>
    <col min="7" max="7" width="5" bestFit="1" customWidth="1"/>
    <col min="8" max="8" width="4.42578125" bestFit="1" customWidth="1"/>
    <col min="9" max="9" width="1" style="2" customWidth="1"/>
    <col min="10" max="10" width="26.140625" style="46" customWidth="1"/>
    <col min="11" max="11" width="4" bestFit="1" customWidth="1"/>
    <col min="12" max="12" width="5" bestFit="1" customWidth="1"/>
    <col min="13" max="13" width="5.85546875" customWidth="1"/>
    <col min="14" max="14" width="0.85546875" style="2" customWidth="1"/>
    <col min="15" max="15" width="4" style="25" customWidth="1"/>
    <col min="16" max="16" width="25.28515625" style="25" customWidth="1"/>
    <col min="17" max="17" width="9.85546875" style="25" customWidth="1"/>
    <col min="18" max="18" width="7.140625" style="25" customWidth="1"/>
    <col min="19" max="19" width="6" style="25" customWidth="1"/>
    <col min="20" max="21" width="7.5703125" style="25" customWidth="1"/>
    <col min="22" max="22" width="5" style="25" customWidth="1"/>
    <col min="23" max="23" width="2.85546875" style="25" customWidth="1"/>
    <col min="24" max="24" width="1.42578125" customWidth="1"/>
    <col min="25" max="25" width="9.28515625" customWidth="1"/>
    <col min="26" max="26" width="6.7109375" customWidth="1"/>
    <col min="27" max="27" width="6" customWidth="1"/>
    <col min="28" max="28" width="5.85546875" customWidth="1"/>
    <col min="29" max="29" width="4.28515625" customWidth="1"/>
    <col min="30" max="30" width="11.7109375" customWidth="1"/>
    <col min="31" max="31" width="3.140625" customWidth="1"/>
  </cols>
  <sheetData>
    <row r="1" spans="1:41" ht="26.25" x14ac:dyDescent="0.4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41" ht="27" customHeight="1" x14ac:dyDescent="0.35">
      <c r="A2" s="74" t="s">
        <v>48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P2" s="26"/>
    </row>
    <row r="3" spans="1:41" ht="21" customHeight="1" x14ac:dyDescent="0.25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P3" s="95"/>
      <c r="Q3" s="95"/>
      <c r="R3" s="95"/>
      <c r="S3" s="95"/>
      <c r="T3" s="95"/>
      <c r="U3" s="53"/>
    </row>
    <row r="4" spans="1:41" ht="36.75" customHeight="1" x14ac:dyDescent="0.25">
      <c r="A4" s="37" t="s">
        <v>45</v>
      </c>
      <c r="B4" s="56" t="s">
        <v>9</v>
      </c>
      <c r="C4" s="64" t="s">
        <v>39</v>
      </c>
      <c r="D4" s="38" t="s">
        <v>46</v>
      </c>
      <c r="E4" s="20"/>
      <c r="F4" s="21" t="s">
        <v>18</v>
      </c>
      <c r="G4" s="22" t="s">
        <v>19</v>
      </c>
      <c r="H4" s="23" t="s">
        <v>20</v>
      </c>
      <c r="J4" s="45" t="s">
        <v>23</v>
      </c>
      <c r="K4" s="21" t="s">
        <v>18</v>
      </c>
      <c r="L4" s="22" t="s">
        <v>19</v>
      </c>
      <c r="M4" s="23" t="s">
        <v>20</v>
      </c>
      <c r="P4" s="19"/>
      <c r="Y4" s="25"/>
      <c r="Z4" s="25"/>
      <c r="AA4" s="25"/>
      <c r="AB4" s="25"/>
      <c r="AC4" s="2"/>
      <c r="AG4" s="67" t="s">
        <v>212</v>
      </c>
      <c r="AH4" s="67"/>
      <c r="AI4" s="67"/>
      <c r="AJ4" s="67"/>
      <c r="AK4" s="67"/>
      <c r="AL4" s="67"/>
      <c r="AM4" s="67"/>
      <c r="AN4" s="67"/>
      <c r="AO4" s="67"/>
    </row>
    <row r="5" spans="1:41" ht="7.5" customHeight="1" x14ac:dyDescent="0.25">
      <c r="A5" s="25"/>
      <c r="C5" s="1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P5" s="19"/>
      <c r="Y5" s="25"/>
      <c r="Z5" s="25"/>
      <c r="AA5" s="25"/>
      <c r="AB5" s="25"/>
      <c r="AC5" s="2"/>
    </row>
    <row r="6" spans="1:41" ht="13.5" customHeight="1" x14ac:dyDescent="0.25">
      <c r="A6" s="28">
        <v>1</v>
      </c>
      <c r="B6" s="30">
        <v>44084</v>
      </c>
      <c r="C6" s="63" t="s">
        <v>40</v>
      </c>
      <c r="D6" s="31">
        <v>2</v>
      </c>
      <c r="E6" s="29" t="str">
        <f>Spelerslijst!$C$4</f>
        <v>speler 2</v>
      </c>
      <c r="F6" s="27">
        <v>16</v>
      </c>
      <c r="G6" s="27">
        <v>8</v>
      </c>
      <c r="H6" s="27">
        <v>4</v>
      </c>
      <c r="I6" s="28">
        <f t="shared" ref="I6:I37" si="0">COUNTA(G6:G6)</f>
        <v>1</v>
      </c>
      <c r="J6" s="47" t="str">
        <f>Spelerslijst!$C$19</f>
        <v>speler 16</v>
      </c>
      <c r="K6" s="27">
        <v>12</v>
      </c>
      <c r="L6" s="27">
        <v>8</v>
      </c>
      <c r="M6" s="27">
        <v>0</v>
      </c>
      <c r="N6" s="2">
        <f t="shared" ref="N6:N37" si="1">COUNTA(L6:L6)</f>
        <v>1</v>
      </c>
      <c r="P6" s="19"/>
      <c r="Y6" s="25"/>
      <c r="Z6" s="25"/>
      <c r="AA6" s="25"/>
      <c r="AB6" s="25"/>
      <c r="AC6" s="2"/>
      <c r="AF6" s="44">
        <v>1</v>
      </c>
      <c r="AG6" s="43" t="s">
        <v>160</v>
      </c>
      <c r="AH6" s="43" t="s">
        <v>161</v>
      </c>
      <c r="AI6" s="43" t="s">
        <v>162</v>
      </c>
      <c r="AJ6" s="43" t="s">
        <v>163</v>
      </c>
      <c r="AK6" s="43" t="s">
        <v>164</v>
      </c>
      <c r="AL6" s="43" t="s">
        <v>165</v>
      </c>
      <c r="AM6" s="43" t="s">
        <v>166</v>
      </c>
      <c r="AN6" s="43" t="s">
        <v>167</v>
      </c>
      <c r="AO6" s="43" t="s">
        <v>168</v>
      </c>
    </row>
    <row r="7" spans="1:41" ht="13.5" customHeight="1" x14ac:dyDescent="0.25">
      <c r="A7" s="49">
        <v>13</v>
      </c>
      <c r="B7" s="50">
        <v>44084</v>
      </c>
      <c r="C7" s="63" t="s">
        <v>40</v>
      </c>
      <c r="D7" s="31">
        <v>3</v>
      </c>
      <c r="E7" s="47" t="str">
        <f>Spelerslijst!$C$17</f>
        <v>speler 14</v>
      </c>
      <c r="F7" s="27">
        <v>22</v>
      </c>
      <c r="G7" s="27">
        <v>24</v>
      </c>
      <c r="H7" s="27">
        <v>4</v>
      </c>
      <c r="I7" s="28">
        <f t="shared" si="0"/>
        <v>1</v>
      </c>
      <c r="J7" s="29" t="str">
        <f>Spelerslijst!$C$7</f>
        <v>speler 5</v>
      </c>
      <c r="K7" s="27">
        <v>10</v>
      </c>
      <c r="L7" s="27">
        <v>24</v>
      </c>
      <c r="M7" s="27">
        <v>2</v>
      </c>
      <c r="N7" s="2">
        <f t="shared" si="1"/>
        <v>1</v>
      </c>
      <c r="P7" s="19"/>
      <c r="Y7" s="25"/>
      <c r="Z7" s="25"/>
      <c r="AA7" s="25"/>
      <c r="AB7" s="25"/>
      <c r="AC7" s="2"/>
      <c r="AF7" s="44">
        <v>2</v>
      </c>
      <c r="AG7" s="43" t="s">
        <v>116</v>
      </c>
      <c r="AH7" s="43" t="s">
        <v>169</v>
      </c>
      <c r="AI7" s="43" t="s">
        <v>170</v>
      </c>
      <c r="AJ7" s="43" t="s">
        <v>171</v>
      </c>
      <c r="AK7" s="43" t="s">
        <v>172</v>
      </c>
      <c r="AL7" s="43" t="s">
        <v>173</v>
      </c>
      <c r="AM7" s="43" t="s">
        <v>174</v>
      </c>
      <c r="AN7" s="43" t="s">
        <v>175</v>
      </c>
      <c r="AO7" s="43" t="s">
        <v>63</v>
      </c>
    </row>
    <row r="8" spans="1:41" ht="13.5" customHeight="1" x14ac:dyDescent="0.25">
      <c r="A8" s="28">
        <v>2</v>
      </c>
      <c r="B8" s="30">
        <v>44084</v>
      </c>
      <c r="C8" s="63" t="s">
        <v>41</v>
      </c>
      <c r="D8" s="31">
        <v>3</v>
      </c>
      <c r="E8" s="29" t="str">
        <f>Spelerslijst!$C$5</f>
        <v>speler 3</v>
      </c>
      <c r="F8" s="27">
        <v>18</v>
      </c>
      <c r="G8" s="27">
        <v>10</v>
      </c>
      <c r="H8" s="27">
        <v>4</v>
      </c>
      <c r="I8" s="28">
        <f t="shared" si="0"/>
        <v>1</v>
      </c>
      <c r="J8" s="47" t="str">
        <f>Spelerslijst!$C$18</f>
        <v>speler 15</v>
      </c>
      <c r="K8" s="27">
        <v>6</v>
      </c>
      <c r="L8" s="27">
        <v>10</v>
      </c>
      <c r="M8" s="27">
        <v>1</v>
      </c>
      <c r="N8" s="2">
        <f t="shared" si="1"/>
        <v>1</v>
      </c>
      <c r="P8" s="19"/>
      <c r="Y8" s="25"/>
      <c r="Z8" s="25"/>
      <c r="AA8" s="25"/>
      <c r="AB8" s="25"/>
      <c r="AC8" s="2"/>
      <c r="AF8" s="44">
        <v>3</v>
      </c>
      <c r="AG8" s="43" t="s">
        <v>206</v>
      </c>
      <c r="AH8" s="43" t="s">
        <v>64</v>
      </c>
      <c r="AI8" s="43" t="s">
        <v>177</v>
      </c>
      <c r="AJ8" s="43" t="s">
        <v>178</v>
      </c>
      <c r="AK8" s="43" t="s">
        <v>179</v>
      </c>
      <c r="AL8" s="43" t="s">
        <v>180</v>
      </c>
      <c r="AM8" s="43" t="s">
        <v>181</v>
      </c>
      <c r="AN8" s="43" t="s">
        <v>182</v>
      </c>
      <c r="AO8" s="43" t="s">
        <v>183</v>
      </c>
    </row>
    <row r="9" spans="1:41" ht="13.5" customHeight="1" x14ac:dyDescent="0.25">
      <c r="A9" s="28">
        <v>3</v>
      </c>
      <c r="B9" s="30">
        <v>44084</v>
      </c>
      <c r="C9" s="63" t="s">
        <v>42</v>
      </c>
      <c r="D9" s="31">
        <v>4</v>
      </c>
      <c r="E9" s="29" t="str">
        <f>Spelerslijst!$C$6</f>
        <v>speler 4</v>
      </c>
      <c r="F9" s="27">
        <v>25</v>
      </c>
      <c r="G9" s="27">
        <v>8</v>
      </c>
      <c r="H9" s="27">
        <v>4</v>
      </c>
      <c r="I9" s="28">
        <f t="shared" si="0"/>
        <v>1</v>
      </c>
      <c r="J9" s="47" t="str">
        <f>Spelerslijst!$C$17</f>
        <v>speler 14</v>
      </c>
      <c r="K9" s="27">
        <v>7</v>
      </c>
      <c r="L9" s="27">
        <v>8</v>
      </c>
      <c r="M9" s="27">
        <v>1</v>
      </c>
      <c r="N9" s="2">
        <f t="shared" si="1"/>
        <v>1</v>
      </c>
      <c r="P9" s="19"/>
      <c r="Y9" s="25"/>
      <c r="Z9" s="25"/>
      <c r="AA9" s="25"/>
      <c r="AB9" s="25"/>
      <c r="AC9" s="2"/>
      <c r="AF9" s="44">
        <v>4</v>
      </c>
      <c r="AG9" s="43" t="s">
        <v>202</v>
      </c>
      <c r="AH9" s="43" t="s">
        <v>184</v>
      </c>
      <c r="AI9" s="43" t="s">
        <v>185</v>
      </c>
      <c r="AJ9" s="43" t="s">
        <v>186</v>
      </c>
      <c r="AK9" s="43" t="s">
        <v>187</v>
      </c>
      <c r="AL9" s="43" t="s">
        <v>188</v>
      </c>
      <c r="AM9" s="43" t="s">
        <v>189</v>
      </c>
      <c r="AN9" s="43" t="s">
        <v>69</v>
      </c>
      <c r="AO9" s="43" t="s">
        <v>70</v>
      </c>
    </row>
    <row r="10" spans="1:41" ht="13.5" customHeight="1" x14ac:dyDescent="0.25">
      <c r="A10" s="28">
        <v>4</v>
      </c>
      <c r="B10" s="30">
        <v>44084</v>
      </c>
      <c r="C10" s="63" t="s">
        <v>43</v>
      </c>
      <c r="D10" s="31">
        <v>5</v>
      </c>
      <c r="E10" s="29" t="str">
        <f>Spelerslijst!$C$7</f>
        <v>speler 5</v>
      </c>
      <c r="F10" s="27">
        <v>10</v>
      </c>
      <c r="G10" s="27">
        <v>18</v>
      </c>
      <c r="H10" s="27">
        <v>2</v>
      </c>
      <c r="I10" s="28">
        <f t="shared" si="0"/>
        <v>1</v>
      </c>
      <c r="J10" s="47" t="str">
        <f>Spelerslijst!$C$16</f>
        <v>speler 13</v>
      </c>
      <c r="K10" s="27">
        <v>27</v>
      </c>
      <c r="L10" s="27">
        <v>18</v>
      </c>
      <c r="M10" s="27">
        <v>4</v>
      </c>
      <c r="N10" s="2">
        <f t="shared" si="1"/>
        <v>1</v>
      </c>
      <c r="P10" s="19"/>
      <c r="Y10" s="25"/>
      <c r="Z10" s="25"/>
      <c r="AA10" s="25"/>
      <c r="AB10" s="25"/>
      <c r="AC10" s="2"/>
      <c r="AF10" s="44">
        <v>5</v>
      </c>
      <c r="AG10" s="43" t="s">
        <v>176</v>
      </c>
      <c r="AH10" s="43" t="s">
        <v>72</v>
      </c>
      <c r="AI10" s="43" t="s">
        <v>73</v>
      </c>
      <c r="AJ10" s="43" t="s">
        <v>191</v>
      </c>
      <c r="AK10" s="43" t="s">
        <v>192</v>
      </c>
      <c r="AL10" s="43" t="s">
        <v>193</v>
      </c>
      <c r="AM10" s="43" t="s">
        <v>194</v>
      </c>
      <c r="AN10" s="43" t="s">
        <v>195</v>
      </c>
      <c r="AO10" s="43" t="s">
        <v>196</v>
      </c>
    </row>
    <row r="11" spans="1:41" ht="13.5" customHeight="1" x14ac:dyDescent="0.25">
      <c r="A11" s="42">
        <v>7</v>
      </c>
      <c r="B11" s="33">
        <v>44091</v>
      </c>
      <c r="C11" s="65" t="s">
        <v>40</v>
      </c>
      <c r="D11" s="34">
        <v>8</v>
      </c>
      <c r="E11" s="35" t="str">
        <f>Spelerslijst!$C$10</f>
        <v>speler 8</v>
      </c>
      <c r="F11" s="36">
        <v>17</v>
      </c>
      <c r="G11" s="36">
        <v>35</v>
      </c>
      <c r="H11" s="36">
        <v>4</v>
      </c>
      <c r="I11" s="42">
        <f t="shared" si="0"/>
        <v>1</v>
      </c>
      <c r="J11" s="48" t="str">
        <f>Spelerslijst!$C$13</f>
        <v>speler 11</v>
      </c>
      <c r="K11" s="36">
        <v>13</v>
      </c>
      <c r="L11" s="36">
        <v>35</v>
      </c>
      <c r="M11" s="36">
        <v>2</v>
      </c>
      <c r="N11" s="2">
        <f t="shared" si="1"/>
        <v>1</v>
      </c>
      <c r="P11" s="19"/>
      <c r="Y11" s="25"/>
      <c r="Z11" s="25"/>
      <c r="AA11" s="25"/>
      <c r="AB11" s="25"/>
      <c r="AC11" s="2"/>
      <c r="AF11" s="44">
        <v>6</v>
      </c>
      <c r="AG11" s="43" t="s">
        <v>122</v>
      </c>
      <c r="AH11" s="43" t="s">
        <v>197</v>
      </c>
      <c r="AI11" s="43" t="s">
        <v>198</v>
      </c>
      <c r="AJ11" s="43" t="s">
        <v>199</v>
      </c>
      <c r="AK11" s="43" t="s">
        <v>200</v>
      </c>
      <c r="AL11" s="43" t="s">
        <v>201</v>
      </c>
      <c r="AM11" s="43" t="s">
        <v>75</v>
      </c>
      <c r="AN11" s="43" t="s">
        <v>76</v>
      </c>
      <c r="AO11" s="43" t="s">
        <v>77</v>
      </c>
    </row>
    <row r="12" spans="1:41" ht="13.5" customHeight="1" x14ac:dyDescent="0.25">
      <c r="A12" s="42">
        <v>8</v>
      </c>
      <c r="B12" s="33">
        <v>44091</v>
      </c>
      <c r="C12" s="65" t="s">
        <v>41</v>
      </c>
      <c r="D12" s="34">
        <v>9</v>
      </c>
      <c r="E12" s="35" t="str">
        <f>Spelerslijst!$C$11</f>
        <v>speler 9</v>
      </c>
      <c r="F12" s="36">
        <v>17</v>
      </c>
      <c r="G12" s="36">
        <v>26</v>
      </c>
      <c r="H12" s="36">
        <v>3</v>
      </c>
      <c r="I12" s="42">
        <f t="shared" si="0"/>
        <v>1</v>
      </c>
      <c r="J12" s="48" t="str">
        <f>Spelerslijst!$C$12</f>
        <v>speler 10</v>
      </c>
      <c r="K12" s="36">
        <v>24</v>
      </c>
      <c r="L12" s="36">
        <v>26</v>
      </c>
      <c r="M12" s="36">
        <v>4</v>
      </c>
      <c r="N12" s="2">
        <f t="shared" si="1"/>
        <v>1</v>
      </c>
      <c r="P12" s="19"/>
      <c r="Y12" s="25"/>
      <c r="Z12" s="25"/>
      <c r="AA12" s="25"/>
      <c r="AB12" s="25"/>
      <c r="AC12" s="2"/>
      <c r="AF12" s="44">
        <v>7</v>
      </c>
      <c r="AG12" s="43" t="s">
        <v>204</v>
      </c>
      <c r="AH12" s="43" t="s">
        <v>78</v>
      </c>
      <c r="AI12" s="43" t="s">
        <v>79</v>
      </c>
      <c r="AJ12" s="43" t="s">
        <v>80</v>
      </c>
      <c r="AK12" s="43" t="s">
        <v>99</v>
      </c>
      <c r="AL12" s="43" t="s">
        <v>100</v>
      </c>
      <c r="AM12" s="43" t="s">
        <v>101</v>
      </c>
      <c r="AN12" s="43" t="s">
        <v>102</v>
      </c>
      <c r="AO12" s="43" t="s">
        <v>103</v>
      </c>
    </row>
    <row r="13" spans="1:41" ht="13.5" customHeight="1" x14ac:dyDescent="0.25">
      <c r="A13" s="42">
        <v>9</v>
      </c>
      <c r="B13" s="33">
        <v>44091</v>
      </c>
      <c r="C13" s="65" t="s">
        <v>42</v>
      </c>
      <c r="D13" s="34">
        <v>7</v>
      </c>
      <c r="E13" s="48" t="str">
        <f>Spelerslijst!$C$13</f>
        <v>speler 11</v>
      </c>
      <c r="F13" s="36">
        <v>11</v>
      </c>
      <c r="G13" s="36">
        <v>25</v>
      </c>
      <c r="H13" s="36">
        <v>2</v>
      </c>
      <c r="I13" s="42">
        <f t="shared" si="0"/>
        <v>1</v>
      </c>
      <c r="J13" s="35" t="str">
        <f>Spelerslijst!$C$11</f>
        <v>speler 9</v>
      </c>
      <c r="K13" s="36">
        <v>19</v>
      </c>
      <c r="L13" s="36">
        <v>25</v>
      </c>
      <c r="M13" s="36">
        <v>4</v>
      </c>
      <c r="N13" s="2">
        <f t="shared" si="1"/>
        <v>1</v>
      </c>
      <c r="P13" s="19"/>
      <c r="Y13" s="25"/>
      <c r="Z13" s="25"/>
      <c r="AA13" s="25"/>
      <c r="AB13" s="25"/>
      <c r="AC13" s="2"/>
      <c r="AF13" s="44">
        <v>8</v>
      </c>
      <c r="AG13" s="43" t="s">
        <v>207</v>
      </c>
      <c r="AH13" s="43" t="s">
        <v>104</v>
      </c>
      <c r="AI13" s="43" t="s">
        <v>105</v>
      </c>
      <c r="AJ13" s="43" t="s">
        <v>106</v>
      </c>
      <c r="AK13" s="43" t="s">
        <v>107</v>
      </c>
      <c r="AL13" s="43" t="s">
        <v>57</v>
      </c>
      <c r="AM13" s="43" t="s">
        <v>58</v>
      </c>
      <c r="AN13" s="43" t="s">
        <v>59</v>
      </c>
      <c r="AO13" s="43" t="s">
        <v>60</v>
      </c>
    </row>
    <row r="14" spans="1:41" ht="13.5" customHeight="1" x14ac:dyDescent="0.25">
      <c r="A14" s="42">
        <v>10</v>
      </c>
      <c r="B14" s="33">
        <v>44091</v>
      </c>
      <c r="C14" s="65" t="s">
        <v>43</v>
      </c>
      <c r="D14" s="34">
        <v>6</v>
      </c>
      <c r="E14" s="48" t="str">
        <f>Spelerslijst!$C$14</f>
        <v>speler 12</v>
      </c>
      <c r="F14" s="36">
        <v>18</v>
      </c>
      <c r="G14" s="36">
        <v>13</v>
      </c>
      <c r="H14" s="36">
        <v>4</v>
      </c>
      <c r="I14" s="42">
        <f t="shared" si="0"/>
        <v>1</v>
      </c>
      <c r="J14" s="35" t="str">
        <f>Spelerslijst!$C$10</f>
        <v>speler 8</v>
      </c>
      <c r="K14" s="36">
        <v>7</v>
      </c>
      <c r="L14" s="36">
        <v>13</v>
      </c>
      <c r="M14" s="36">
        <v>1</v>
      </c>
      <c r="N14" s="2">
        <f t="shared" si="1"/>
        <v>1</v>
      </c>
      <c r="P14" s="19"/>
      <c r="Y14" s="25"/>
      <c r="Z14" s="25"/>
      <c r="AA14" s="25"/>
      <c r="AB14" s="25"/>
      <c r="AC14" s="2"/>
      <c r="AF14" s="44">
        <v>9</v>
      </c>
      <c r="AG14" s="43" t="s">
        <v>190</v>
      </c>
      <c r="AH14" s="43" t="s">
        <v>61</v>
      </c>
      <c r="AI14" s="43" t="s">
        <v>62</v>
      </c>
      <c r="AJ14" s="43" t="s">
        <v>96</v>
      </c>
      <c r="AK14" s="43" t="s">
        <v>97</v>
      </c>
      <c r="AL14" s="43" t="s">
        <v>109</v>
      </c>
      <c r="AM14" s="43" t="s">
        <v>110</v>
      </c>
      <c r="AN14" s="43" t="s">
        <v>111</v>
      </c>
      <c r="AO14" s="43" t="s">
        <v>112</v>
      </c>
    </row>
    <row r="15" spans="1:41" ht="13.5" customHeight="1" x14ac:dyDescent="0.25">
      <c r="A15" s="42">
        <v>12</v>
      </c>
      <c r="B15" s="33">
        <v>44091</v>
      </c>
      <c r="C15" s="65" t="s">
        <v>44</v>
      </c>
      <c r="D15" s="34">
        <v>4</v>
      </c>
      <c r="E15" s="35" t="str">
        <f>Spelerslijst!$C$16</f>
        <v>speler 13</v>
      </c>
      <c r="F15" s="36">
        <v>27</v>
      </c>
      <c r="G15" s="36">
        <v>22</v>
      </c>
      <c r="H15" s="36">
        <v>4</v>
      </c>
      <c r="I15" s="42">
        <f t="shared" si="0"/>
        <v>1</v>
      </c>
      <c r="J15" s="35" t="str">
        <f>Spelerslijst!$C$8</f>
        <v>speler 6</v>
      </c>
      <c r="K15" s="36">
        <v>13</v>
      </c>
      <c r="L15" s="36">
        <v>22</v>
      </c>
      <c r="M15" s="36">
        <v>2</v>
      </c>
      <c r="N15" s="2">
        <f t="shared" si="1"/>
        <v>1</v>
      </c>
      <c r="P15" s="19"/>
      <c r="Y15" s="25"/>
      <c r="Z15" s="25"/>
      <c r="AA15" s="25"/>
      <c r="AB15" s="25"/>
      <c r="AC15" s="2"/>
      <c r="AF15" s="44">
        <v>10</v>
      </c>
      <c r="AG15" s="43" t="s">
        <v>126</v>
      </c>
      <c r="AH15" s="43" t="s">
        <v>113</v>
      </c>
      <c r="AI15" s="43" t="s">
        <v>114</v>
      </c>
      <c r="AJ15" s="43" t="s">
        <v>115</v>
      </c>
      <c r="AK15" s="43" t="s">
        <v>81</v>
      </c>
      <c r="AL15" s="43" t="s">
        <v>82</v>
      </c>
      <c r="AM15" s="43" t="s">
        <v>71</v>
      </c>
      <c r="AN15" s="43" t="s">
        <v>65</v>
      </c>
      <c r="AO15" s="43" t="s">
        <v>66</v>
      </c>
    </row>
    <row r="16" spans="1:41" ht="13.5" customHeight="1" x14ac:dyDescent="0.25">
      <c r="A16" s="28">
        <v>14</v>
      </c>
      <c r="B16" s="30">
        <v>44098</v>
      </c>
      <c r="C16" s="63" t="s">
        <v>41</v>
      </c>
      <c r="D16" s="31">
        <v>2</v>
      </c>
      <c r="E16" s="47" t="str">
        <f>Spelerslijst!$C$18</f>
        <v>speler 15</v>
      </c>
      <c r="F16" s="27">
        <v>19</v>
      </c>
      <c r="G16" s="27">
        <v>21</v>
      </c>
      <c r="H16" s="27">
        <v>4</v>
      </c>
      <c r="I16" s="28">
        <f t="shared" si="0"/>
        <v>1</v>
      </c>
      <c r="J16" s="29" t="str">
        <f>Spelerslijst!$C$6</f>
        <v>speler 4</v>
      </c>
      <c r="K16" s="27">
        <v>18</v>
      </c>
      <c r="L16" s="27">
        <v>21</v>
      </c>
      <c r="M16" s="27">
        <v>2</v>
      </c>
      <c r="N16" s="2">
        <f t="shared" si="1"/>
        <v>1</v>
      </c>
      <c r="P16" s="19"/>
      <c r="Y16" s="25"/>
      <c r="Z16" s="25"/>
      <c r="AA16" s="25"/>
      <c r="AB16" s="25"/>
      <c r="AC16" s="2"/>
      <c r="AF16" s="44">
        <v>11</v>
      </c>
      <c r="AG16" s="43" t="s">
        <v>208</v>
      </c>
      <c r="AH16" s="43" t="s">
        <v>68</v>
      </c>
      <c r="AI16" s="43" t="s">
        <v>84</v>
      </c>
      <c r="AJ16" s="43" t="s">
        <v>85</v>
      </c>
      <c r="AK16" s="43" t="s">
        <v>129</v>
      </c>
      <c r="AL16" s="43" t="s">
        <v>130</v>
      </c>
      <c r="AM16" s="43" t="s">
        <v>117</v>
      </c>
      <c r="AN16" s="43" t="s">
        <v>118</v>
      </c>
      <c r="AO16" s="43" t="s">
        <v>119</v>
      </c>
    </row>
    <row r="17" spans="1:41" ht="13.5" customHeight="1" x14ac:dyDescent="0.25">
      <c r="A17" s="49">
        <v>63</v>
      </c>
      <c r="B17" s="30">
        <v>44098</v>
      </c>
      <c r="C17" s="63" t="s">
        <v>41</v>
      </c>
      <c r="D17" s="31">
        <v>8</v>
      </c>
      <c r="E17" s="29" t="str">
        <f>Spelerslijst!$C$5</f>
        <v>speler 3</v>
      </c>
      <c r="F17" s="27">
        <v>17</v>
      </c>
      <c r="G17" s="27">
        <v>22</v>
      </c>
      <c r="H17" s="27">
        <v>3</v>
      </c>
      <c r="I17" s="28">
        <f t="shared" si="0"/>
        <v>1</v>
      </c>
      <c r="J17" s="29" t="str">
        <f>Spelerslijst!$C$8</f>
        <v>speler 6</v>
      </c>
      <c r="K17" s="27">
        <v>19</v>
      </c>
      <c r="L17" s="27">
        <v>22</v>
      </c>
      <c r="M17" s="27">
        <v>4</v>
      </c>
      <c r="N17" s="2">
        <f t="shared" si="1"/>
        <v>1</v>
      </c>
      <c r="P17" s="19"/>
      <c r="Y17" s="25"/>
      <c r="Z17" s="25"/>
      <c r="AA17" s="25"/>
      <c r="AB17" s="25"/>
      <c r="AC17" s="2"/>
      <c r="AF17" s="44">
        <v>12</v>
      </c>
      <c r="AG17" s="43" t="s">
        <v>203</v>
      </c>
      <c r="AH17" s="43" t="s">
        <v>120</v>
      </c>
      <c r="AI17" s="43" t="s">
        <v>121</v>
      </c>
      <c r="AJ17" s="43" t="s">
        <v>131</v>
      </c>
      <c r="AK17" s="43" t="s">
        <v>132</v>
      </c>
      <c r="AL17" s="43" t="s">
        <v>89</v>
      </c>
      <c r="AM17" s="43" t="s">
        <v>86</v>
      </c>
      <c r="AN17" s="43" t="s">
        <v>87</v>
      </c>
      <c r="AO17" s="43" t="s">
        <v>74</v>
      </c>
    </row>
    <row r="18" spans="1:41" ht="13.5" customHeight="1" x14ac:dyDescent="0.25">
      <c r="A18" s="28">
        <v>15</v>
      </c>
      <c r="B18" s="30">
        <v>44098</v>
      </c>
      <c r="C18" s="63" t="s">
        <v>42</v>
      </c>
      <c r="D18" s="31">
        <v>2</v>
      </c>
      <c r="E18" s="47" t="str">
        <f>Spelerslijst!$C$19</f>
        <v>speler 16</v>
      </c>
      <c r="F18" s="27">
        <v>42</v>
      </c>
      <c r="G18" s="27">
        <v>20</v>
      </c>
      <c r="H18" s="27">
        <v>3</v>
      </c>
      <c r="I18" s="28">
        <f t="shared" si="0"/>
        <v>1</v>
      </c>
      <c r="J18" s="29" t="str">
        <f>Spelerslijst!$C$5</f>
        <v>speler 3</v>
      </c>
      <c r="K18" s="27">
        <v>18</v>
      </c>
      <c r="L18" s="27">
        <v>20</v>
      </c>
      <c r="M18" s="27">
        <v>4</v>
      </c>
      <c r="N18" s="2">
        <f t="shared" si="1"/>
        <v>1</v>
      </c>
      <c r="P18" s="19"/>
      <c r="Y18" s="25"/>
      <c r="Z18" s="25"/>
      <c r="AA18" s="25"/>
      <c r="AB18" s="25"/>
      <c r="AC18" s="2"/>
      <c r="AF18" s="44">
        <v>13</v>
      </c>
      <c r="AG18" s="43" t="s">
        <v>98</v>
      </c>
      <c r="AH18" s="43" t="s">
        <v>67</v>
      </c>
      <c r="AI18" s="43" t="s">
        <v>88</v>
      </c>
      <c r="AJ18" s="43" t="s">
        <v>133</v>
      </c>
      <c r="AK18" s="43" t="s">
        <v>134</v>
      </c>
      <c r="AL18" s="43" t="s">
        <v>135</v>
      </c>
      <c r="AM18" s="43" t="s">
        <v>136</v>
      </c>
      <c r="AN18" s="43" t="s">
        <v>123</v>
      </c>
      <c r="AO18" s="43" t="s">
        <v>124</v>
      </c>
    </row>
    <row r="19" spans="1:41" ht="13.5" customHeight="1" x14ac:dyDescent="0.25">
      <c r="A19" s="28">
        <v>16</v>
      </c>
      <c r="B19" s="30">
        <v>44098</v>
      </c>
      <c r="C19" s="63" t="s">
        <v>43</v>
      </c>
      <c r="D19" s="31">
        <v>3</v>
      </c>
      <c r="E19" s="47" t="str">
        <f>Spelerslijst!$C$3</f>
        <v>speler 1</v>
      </c>
      <c r="F19" s="27">
        <v>21</v>
      </c>
      <c r="G19" s="27">
        <v>14</v>
      </c>
      <c r="H19" s="27">
        <v>4</v>
      </c>
      <c r="I19" s="28">
        <f t="shared" si="0"/>
        <v>1</v>
      </c>
      <c r="J19" s="29" t="str">
        <f>Spelerslijst!$C$4</f>
        <v>speler 2</v>
      </c>
      <c r="K19" s="27">
        <v>13</v>
      </c>
      <c r="L19" s="27">
        <v>14</v>
      </c>
      <c r="M19" s="27">
        <v>2</v>
      </c>
      <c r="N19" s="2">
        <f t="shared" si="1"/>
        <v>1</v>
      </c>
      <c r="P19" s="19"/>
      <c r="Y19" s="25"/>
      <c r="Z19" s="25"/>
      <c r="AA19" s="25"/>
      <c r="AB19" s="25"/>
      <c r="AC19" s="2"/>
      <c r="AF19" s="44">
        <v>14</v>
      </c>
      <c r="AG19" s="43" t="s">
        <v>128</v>
      </c>
      <c r="AH19" s="43" t="s">
        <v>125</v>
      </c>
      <c r="AI19" s="43" t="s">
        <v>137</v>
      </c>
      <c r="AJ19" s="43" t="s">
        <v>138</v>
      </c>
      <c r="AK19" s="43" t="s">
        <v>139</v>
      </c>
      <c r="AL19" s="43" t="s">
        <v>140</v>
      </c>
      <c r="AM19" s="43" t="s">
        <v>95</v>
      </c>
      <c r="AN19" s="43" t="s">
        <v>90</v>
      </c>
      <c r="AO19" s="43" t="s">
        <v>91</v>
      </c>
    </row>
    <row r="20" spans="1:41" ht="13.5" customHeight="1" x14ac:dyDescent="0.25">
      <c r="A20" s="28">
        <v>18</v>
      </c>
      <c r="B20" s="30">
        <v>44098</v>
      </c>
      <c r="C20" s="63" t="s">
        <v>44</v>
      </c>
      <c r="D20" s="31">
        <v>6</v>
      </c>
      <c r="E20" s="29" t="str">
        <f>Spelerslijst!$C$6</f>
        <v>speler 4</v>
      </c>
      <c r="F20" s="27">
        <v>14</v>
      </c>
      <c r="G20" s="27">
        <v>11</v>
      </c>
      <c r="H20" s="27">
        <v>1</v>
      </c>
      <c r="I20" s="28">
        <f t="shared" si="0"/>
        <v>1</v>
      </c>
      <c r="J20" s="47" t="str">
        <f>Spelerslijst!$C$19</f>
        <v>speler 16</v>
      </c>
      <c r="K20" s="27">
        <v>43</v>
      </c>
      <c r="L20" s="27">
        <v>11</v>
      </c>
      <c r="M20" s="27">
        <v>4</v>
      </c>
      <c r="N20" s="2">
        <f t="shared" si="1"/>
        <v>1</v>
      </c>
      <c r="P20" s="19"/>
      <c r="Y20" s="25"/>
      <c r="Z20" s="25"/>
      <c r="AA20" s="25"/>
      <c r="AB20" s="25"/>
      <c r="AC20" s="2"/>
      <c r="AF20" s="44">
        <v>15</v>
      </c>
      <c r="AG20" s="43" t="s">
        <v>205</v>
      </c>
      <c r="AH20" s="43" t="s">
        <v>93</v>
      </c>
      <c r="AI20" s="43" t="s">
        <v>83</v>
      </c>
      <c r="AJ20" s="43" t="s">
        <v>141</v>
      </c>
      <c r="AK20" s="43" t="s">
        <v>142</v>
      </c>
      <c r="AL20" s="43" t="s">
        <v>143</v>
      </c>
      <c r="AM20" s="43" t="s">
        <v>144</v>
      </c>
      <c r="AN20" s="43" t="s">
        <v>145</v>
      </c>
      <c r="AO20" s="43" t="s">
        <v>127</v>
      </c>
    </row>
    <row r="21" spans="1:41" ht="13.5" customHeight="1" x14ac:dyDescent="0.25">
      <c r="A21" s="42">
        <v>21</v>
      </c>
      <c r="B21" s="33">
        <v>44105</v>
      </c>
      <c r="C21" s="65" t="s">
        <v>210</v>
      </c>
      <c r="D21" s="34">
        <v>9</v>
      </c>
      <c r="E21" s="35" t="str">
        <f>Spelerslijst!$C$9</f>
        <v>speler 7</v>
      </c>
      <c r="F21" s="36">
        <v>6</v>
      </c>
      <c r="G21" s="36">
        <v>10</v>
      </c>
      <c r="H21" s="36">
        <v>0</v>
      </c>
      <c r="I21" s="42">
        <f t="shared" si="0"/>
        <v>1</v>
      </c>
      <c r="J21" s="48" t="str">
        <f>Spelerslijst!$C$16</f>
        <v>speler 13</v>
      </c>
      <c r="K21" s="36">
        <v>27</v>
      </c>
      <c r="L21" s="36">
        <v>10</v>
      </c>
      <c r="M21" s="36">
        <v>4</v>
      </c>
      <c r="N21" s="2">
        <f t="shared" si="1"/>
        <v>1</v>
      </c>
      <c r="P21" s="19"/>
      <c r="Y21" s="25"/>
      <c r="Z21" s="25"/>
      <c r="AA21" s="25"/>
      <c r="AB21" s="25"/>
      <c r="AC21" s="2"/>
      <c r="AF21" s="44">
        <v>16</v>
      </c>
      <c r="AG21" s="43" t="s">
        <v>209</v>
      </c>
      <c r="AH21" s="43" t="s">
        <v>146</v>
      </c>
      <c r="AI21" s="43" t="s">
        <v>147</v>
      </c>
      <c r="AJ21" s="43" t="s">
        <v>148</v>
      </c>
      <c r="AK21" s="43" t="s">
        <v>149</v>
      </c>
      <c r="AL21" s="43" t="s">
        <v>150</v>
      </c>
      <c r="AM21" s="43" t="s">
        <v>151</v>
      </c>
      <c r="AN21" s="43" t="s">
        <v>152</v>
      </c>
      <c r="AO21" s="43" t="s">
        <v>94</v>
      </c>
    </row>
    <row r="22" spans="1:41" ht="13.5" customHeight="1" x14ac:dyDescent="0.25">
      <c r="A22" s="42">
        <v>23</v>
      </c>
      <c r="B22" s="33">
        <v>44105</v>
      </c>
      <c r="C22" s="65" t="s">
        <v>40</v>
      </c>
      <c r="D22" s="34">
        <v>8</v>
      </c>
      <c r="E22" s="35" t="str">
        <f>Spelerslijst!$C$11</f>
        <v>speler 9</v>
      </c>
      <c r="F22" s="36">
        <v>19</v>
      </c>
      <c r="G22" s="36">
        <v>26</v>
      </c>
      <c r="H22" s="36">
        <v>4</v>
      </c>
      <c r="I22" s="42">
        <f t="shared" si="0"/>
        <v>1</v>
      </c>
      <c r="J22" s="48" t="str">
        <f>Spelerslijst!$C$14</f>
        <v>speler 12</v>
      </c>
      <c r="K22" s="36">
        <v>18</v>
      </c>
      <c r="L22" s="36">
        <v>26</v>
      </c>
      <c r="M22" s="36">
        <v>4</v>
      </c>
      <c r="N22" s="2">
        <f t="shared" si="1"/>
        <v>1</v>
      </c>
      <c r="P22" s="19"/>
      <c r="Y22" s="25"/>
      <c r="Z22" s="25"/>
      <c r="AA22" s="25"/>
      <c r="AB22" s="25"/>
      <c r="AC22" s="2"/>
      <c r="AF22" s="44">
        <v>17</v>
      </c>
      <c r="AG22" s="43" t="s">
        <v>108</v>
      </c>
      <c r="AH22" s="43" t="s">
        <v>92</v>
      </c>
      <c r="AI22" s="43" t="s">
        <v>153</v>
      </c>
      <c r="AJ22" s="43" t="s">
        <v>154</v>
      </c>
      <c r="AK22" s="43" t="s">
        <v>155</v>
      </c>
      <c r="AL22" s="43" t="s">
        <v>156</v>
      </c>
      <c r="AM22" s="43" t="s">
        <v>157</v>
      </c>
      <c r="AN22" s="43" t="s">
        <v>158</v>
      </c>
      <c r="AO22" s="43" t="s">
        <v>159</v>
      </c>
    </row>
    <row r="23" spans="1:41" ht="13.5" customHeight="1" x14ac:dyDescent="0.25">
      <c r="A23" s="42">
        <v>24</v>
      </c>
      <c r="B23" s="33">
        <v>44105</v>
      </c>
      <c r="C23" s="65" t="s">
        <v>41</v>
      </c>
      <c r="D23" s="34">
        <v>7</v>
      </c>
      <c r="E23" s="48" t="str">
        <f>Spelerslijst!$C$12</f>
        <v>speler 10</v>
      </c>
      <c r="F23" s="36">
        <v>24</v>
      </c>
      <c r="G23" s="36">
        <v>23</v>
      </c>
      <c r="H23" s="36">
        <v>4</v>
      </c>
      <c r="I23" s="42">
        <f t="shared" si="0"/>
        <v>1</v>
      </c>
      <c r="J23" s="48" t="str">
        <f>Spelerslijst!$C$13</f>
        <v>speler 11</v>
      </c>
      <c r="K23" s="36">
        <v>13</v>
      </c>
      <c r="L23" s="36">
        <v>23</v>
      </c>
      <c r="M23" s="36">
        <v>2</v>
      </c>
      <c r="N23" s="2">
        <f t="shared" si="1"/>
        <v>1</v>
      </c>
      <c r="P23" s="19"/>
      <c r="Y23" s="25"/>
      <c r="Z23" s="25"/>
      <c r="AA23" s="25"/>
      <c r="AB23" s="25"/>
      <c r="AC23" s="2"/>
    </row>
    <row r="24" spans="1:41" ht="13.5" customHeight="1" x14ac:dyDescent="0.25">
      <c r="A24" s="42">
        <v>6</v>
      </c>
      <c r="B24" s="33">
        <v>44105</v>
      </c>
      <c r="C24" s="65" t="s">
        <v>42</v>
      </c>
      <c r="D24" s="34">
        <v>7</v>
      </c>
      <c r="E24" s="35" t="str">
        <f>Spelerslijst!$C$9</f>
        <v>speler 7</v>
      </c>
      <c r="F24" s="36">
        <v>20</v>
      </c>
      <c r="G24" s="36">
        <v>20</v>
      </c>
      <c r="H24" s="36">
        <v>2</v>
      </c>
      <c r="I24" s="42">
        <f t="shared" si="0"/>
        <v>1</v>
      </c>
      <c r="J24" s="48" t="str">
        <f>Spelerslijst!$C$14</f>
        <v>speler 12</v>
      </c>
      <c r="K24" s="36">
        <v>18</v>
      </c>
      <c r="L24" s="36">
        <v>20</v>
      </c>
      <c r="M24" s="36">
        <v>4</v>
      </c>
      <c r="N24" s="2">
        <f t="shared" si="1"/>
        <v>1</v>
      </c>
      <c r="P24" s="19"/>
      <c r="Y24" s="25"/>
      <c r="Z24" s="25"/>
      <c r="AA24" s="25"/>
      <c r="AB24" s="25"/>
      <c r="AC24" s="2"/>
    </row>
    <row r="25" spans="1:41" ht="13.5" customHeight="1" x14ac:dyDescent="0.25">
      <c r="A25" s="42">
        <v>17</v>
      </c>
      <c r="B25" s="33">
        <v>44105</v>
      </c>
      <c r="C25" s="65" t="s">
        <v>42</v>
      </c>
      <c r="D25" s="34">
        <v>5</v>
      </c>
      <c r="E25" s="35" t="str">
        <f>Spelerslijst!$C$5</f>
        <v>speler 3</v>
      </c>
      <c r="F25" s="36">
        <v>14</v>
      </c>
      <c r="G25" s="36">
        <v>13</v>
      </c>
      <c r="H25" s="36">
        <v>2</v>
      </c>
      <c r="I25" s="42">
        <f t="shared" si="0"/>
        <v>1</v>
      </c>
      <c r="J25" s="48" t="str">
        <f>Spelerslijst!$C$3</f>
        <v>speler 1</v>
      </c>
      <c r="K25" s="36">
        <v>21</v>
      </c>
      <c r="L25" s="36">
        <v>13</v>
      </c>
      <c r="M25" s="36">
        <v>4</v>
      </c>
      <c r="N25" s="2">
        <f t="shared" si="1"/>
        <v>1</v>
      </c>
      <c r="P25" s="19"/>
      <c r="Y25" s="25"/>
      <c r="Z25" s="25"/>
      <c r="AA25" s="25"/>
      <c r="AB25" s="25"/>
      <c r="AC25" s="2"/>
    </row>
    <row r="26" spans="1:41" ht="13.5" customHeight="1" x14ac:dyDescent="0.25">
      <c r="A26" s="28">
        <v>19</v>
      </c>
      <c r="B26" s="30">
        <v>44109</v>
      </c>
      <c r="C26" s="63" t="s">
        <v>210</v>
      </c>
      <c r="D26" s="31">
        <v>7</v>
      </c>
      <c r="E26" s="29" t="str">
        <f>Spelerslijst!$C$7</f>
        <v>speler 5</v>
      </c>
      <c r="F26" s="27">
        <v>16</v>
      </c>
      <c r="G26" s="27">
        <v>20</v>
      </c>
      <c r="H26" s="27">
        <v>4</v>
      </c>
      <c r="I26" s="28">
        <f t="shared" si="0"/>
        <v>1</v>
      </c>
      <c r="J26" s="47" t="str">
        <f>Spelerslijst!$C$18</f>
        <v>speler 15</v>
      </c>
      <c r="K26" s="27">
        <v>8</v>
      </c>
      <c r="L26" s="27">
        <v>20</v>
      </c>
      <c r="M26" s="27">
        <v>1</v>
      </c>
      <c r="N26" s="2">
        <f t="shared" si="1"/>
        <v>1</v>
      </c>
      <c r="P26" s="19"/>
      <c r="Y26" s="25"/>
      <c r="Z26" s="25"/>
      <c r="AA26" s="25"/>
      <c r="AB26" s="25"/>
      <c r="AC26" s="2"/>
    </row>
    <row r="27" spans="1:41" ht="13.5" customHeight="1" x14ac:dyDescent="0.25">
      <c r="A27" s="28">
        <v>25</v>
      </c>
      <c r="B27" s="30">
        <v>44109</v>
      </c>
      <c r="C27" s="63" t="s">
        <v>210</v>
      </c>
      <c r="D27" s="31">
        <v>5</v>
      </c>
      <c r="E27" s="47" t="str">
        <f>Spelerslijst!$C$14</f>
        <v>speler 12</v>
      </c>
      <c r="F27" s="27">
        <v>15</v>
      </c>
      <c r="G27" s="27">
        <v>19</v>
      </c>
      <c r="H27" s="27">
        <v>2</v>
      </c>
      <c r="I27" s="28">
        <f t="shared" si="0"/>
        <v>1</v>
      </c>
      <c r="J27" s="47" t="str">
        <f>Spelerslijst!$C$12</f>
        <v>speler 10</v>
      </c>
      <c r="K27" s="27">
        <v>24</v>
      </c>
      <c r="L27" s="27">
        <v>19</v>
      </c>
      <c r="M27" s="27">
        <v>4</v>
      </c>
      <c r="N27" s="2">
        <f t="shared" si="1"/>
        <v>1</v>
      </c>
      <c r="P27" s="19"/>
      <c r="Y27" s="25"/>
      <c r="Z27" s="25"/>
      <c r="AA27" s="25"/>
      <c r="AB27" s="25"/>
      <c r="AC27" s="2"/>
    </row>
    <row r="28" spans="1:41" ht="13.5" customHeight="1" x14ac:dyDescent="0.25">
      <c r="A28" s="28">
        <v>29</v>
      </c>
      <c r="B28" s="30">
        <v>44109</v>
      </c>
      <c r="C28" s="63" t="s">
        <v>42</v>
      </c>
      <c r="D28" s="31">
        <v>2</v>
      </c>
      <c r="E28" s="47" t="str">
        <f>Spelerslijst!$C$18</f>
        <v>speler 15</v>
      </c>
      <c r="F28" s="27">
        <v>19</v>
      </c>
      <c r="G28" s="27">
        <v>23</v>
      </c>
      <c r="H28" s="27">
        <v>4</v>
      </c>
      <c r="I28" s="28">
        <f t="shared" si="0"/>
        <v>1</v>
      </c>
      <c r="J28" s="29" t="str">
        <f>Spelerslijst!$C$8</f>
        <v>speler 6</v>
      </c>
      <c r="K28" s="27">
        <v>15</v>
      </c>
      <c r="L28" s="27">
        <v>23</v>
      </c>
      <c r="M28" s="27">
        <v>2</v>
      </c>
      <c r="N28" s="2">
        <f t="shared" si="1"/>
        <v>1</v>
      </c>
      <c r="P28" s="19"/>
      <c r="Y28" s="25"/>
      <c r="Z28" s="25"/>
      <c r="AA28" s="25"/>
      <c r="AB28" s="25"/>
      <c r="AC28" s="2"/>
    </row>
    <row r="29" spans="1:41" ht="13.5" customHeight="1" x14ac:dyDescent="0.25">
      <c r="A29" s="42">
        <v>20</v>
      </c>
      <c r="B29" s="33">
        <v>44112</v>
      </c>
      <c r="C29" s="65" t="s">
        <v>40</v>
      </c>
      <c r="D29" s="34">
        <v>8</v>
      </c>
      <c r="E29" s="35" t="str">
        <f>Spelerslijst!$C$8</f>
        <v>speler 6</v>
      </c>
      <c r="F29" s="36">
        <v>15</v>
      </c>
      <c r="G29" s="36">
        <v>17</v>
      </c>
      <c r="H29" s="36">
        <v>2</v>
      </c>
      <c r="I29" s="42">
        <f t="shared" si="0"/>
        <v>1</v>
      </c>
      <c r="J29" s="48" t="str">
        <f>Spelerslijst!$C$17</f>
        <v>speler 14</v>
      </c>
      <c r="K29" s="36">
        <v>22</v>
      </c>
      <c r="L29" s="36">
        <v>17</v>
      </c>
      <c r="M29" s="36">
        <v>4</v>
      </c>
      <c r="N29" s="2">
        <f t="shared" si="1"/>
        <v>1</v>
      </c>
      <c r="P29" s="19"/>
      <c r="Y29" s="25"/>
      <c r="Z29" s="25"/>
      <c r="AA29" s="25"/>
      <c r="AB29" s="25"/>
      <c r="AC29" s="2"/>
    </row>
    <row r="30" spans="1:41" ht="13.5" customHeight="1" x14ac:dyDescent="0.25">
      <c r="A30" s="42">
        <v>28</v>
      </c>
      <c r="B30" s="33">
        <v>44112</v>
      </c>
      <c r="C30" s="65" t="s">
        <v>41</v>
      </c>
      <c r="D30" s="34">
        <v>2</v>
      </c>
      <c r="E30" s="48" t="str">
        <f>Spelerslijst!$C$17</f>
        <v>speler 14</v>
      </c>
      <c r="F30" s="36">
        <v>14</v>
      </c>
      <c r="G30" s="36">
        <v>20</v>
      </c>
      <c r="H30" s="36">
        <v>2</v>
      </c>
      <c r="I30" s="42">
        <f t="shared" si="0"/>
        <v>1</v>
      </c>
      <c r="J30" s="35" t="str">
        <f>Spelerslijst!$C$9</f>
        <v>speler 7</v>
      </c>
      <c r="K30" s="36">
        <v>25</v>
      </c>
      <c r="L30" s="36">
        <v>20</v>
      </c>
      <c r="M30" s="36">
        <v>4</v>
      </c>
      <c r="N30" s="2">
        <f t="shared" si="1"/>
        <v>1</v>
      </c>
      <c r="P30" s="19"/>
      <c r="Y30" s="25"/>
      <c r="Z30" s="25"/>
      <c r="AA30" s="25"/>
      <c r="AB30" s="25"/>
      <c r="AC30" s="2"/>
    </row>
    <row r="31" spans="1:41" ht="13.5" customHeight="1" x14ac:dyDescent="0.25">
      <c r="A31" s="42">
        <v>33</v>
      </c>
      <c r="B31" s="33">
        <v>44112</v>
      </c>
      <c r="C31" s="65" t="s">
        <v>42</v>
      </c>
      <c r="D31" s="34">
        <v>7</v>
      </c>
      <c r="E31" s="35" t="str">
        <f>Spelerslijst!$C$6</f>
        <v>speler 4</v>
      </c>
      <c r="F31" s="36">
        <v>25</v>
      </c>
      <c r="G31" s="36">
        <v>22</v>
      </c>
      <c r="H31" s="36">
        <v>4</v>
      </c>
      <c r="I31" s="42">
        <f t="shared" si="0"/>
        <v>1</v>
      </c>
      <c r="J31" s="35" t="str">
        <f>Spelerslijst!$C$4</f>
        <v>speler 2</v>
      </c>
      <c r="K31" s="36">
        <v>8</v>
      </c>
      <c r="L31" s="36">
        <v>22</v>
      </c>
      <c r="M31" s="36">
        <v>1</v>
      </c>
      <c r="N31" s="2">
        <f t="shared" si="1"/>
        <v>1</v>
      </c>
      <c r="P31" s="19"/>
      <c r="Y31" s="25"/>
      <c r="Z31" s="25"/>
      <c r="AA31" s="25"/>
      <c r="AB31" s="25"/>
      <c r="AC31" s="2"/>
    </row>
    <row r="32" spans="1:41" ht="13.5" customHeight="1" x14ac:dyDescent="0.25">
      <c r="A32" s="42">
        <v>55</v>
      </c>
      <c r="B32" s="33">
        <v>44112</v>
      </c>
      <c r="C32" s="65" t="s">
        <v>42</v>
      </c>
      <c r="D32" s="34">
        <v>4</v>
      </c>
      <c r="E32" s="48" t="str">
        <f>Spelerslijst!$C$13</f>
        <v>speler 11</v>
      </c>
      <c r="F32" s="36">
        <v>9</v>
      </c>
      <c r="G32" s="36">
        <v>21</v>
      </c>
      <c r="H32" s="36">
        <v>1</v>
      </c>
      <c r="I32" s="42">
        <f t="shared" si="0"/>
        <v>1</v>
      </c>
      <c r="J32" s="48" t="str">
        <f>Spelerslijst!$C$16</f>
        <v>speler 13</v>
      </c>
      <c r="K32" s="36">
        <v>27</v>
      </c>
      <c r="L32" s="36">
        <v>21</v>
      </c>
      <c r="M32" s="36">
        <v>4</v>
      </c>
      <c r="N32" s="2">
        <f t="shared" si="1"/>
        <v>1</v>
      </c>
      <c r="P32" s="19"/>
      <c r="Y32" s="25"/>
      <c r="Z32" s="25"/>
      <c r="AA32" s="25"/>
      <c r="AB32" s="25"/>
      <c r="AC32" s="2"/>
    </row>
    <row r="33" spans="1:29" ht="13.5" customHeight="1" x14ac:dyDescent="0.25">
      <c r="A33" s="28">
        <v>35</v>
      </c>
      <c r="B33" s="30">
        <v>44116</v>
      </c>
      <c r="C33" s="63" t="s">
        <v>210</v>
      </c>
      <c r="D33" s="31">
        <v>9</v>
      </c>
      <c r="E33" s="29" t="str">
        <f>Spelerslijst!$C$8</f>
        <v>speler 6</v>
      </c>
      <c r="F33" s="27">
        <v>14</v>
      </c>
      <c r="G33" s="27">
        <v>22</v>
      </c>
      <c r="H33" s="27">
        <v>2</v>
      </c>
      <c r="I33" s="28">
        <f t="shared" si="0"/>
        <v>1</v>
      </c>
      <c r="J33" s="47" t="str">
        <f>Spelerslijst!$C$19</f>
        <v>speler 16</v>
      </c>
      <c r="K33" s="27">
        <v>43</v>
      </c>
      <c r="L33" s="27">
        <v>22</v>
      </c>
      <c r="M33" s="27">
        <v>4</v>
      </c>
      <c r="N33" s="2">
        <f t="shared" si="1"/>
        <v>1</v>
      </c>
      <c r="P33" s="19"/>
      <c r="Y33" s="25"/>
      <c r="Z33" s="25"/>
      <c r="AA33" s="25"/>
      <c r="AB33" s="25"/>
      <c r="AC33" s="2"/>
    </row>
    <row r="34" spans="1:29" ht="13.5" customHeight="1" x14ac:dyDescent="0.25">
      <c r="A34" s="28">
        <v>31</v>
      </c>
      <c r="B34" s="30">
        <v>44116</v>
      </c>
      <c r="C34" s="63" t="s">
        <v>42</v>
      </c>
      <c r="D34" s="31">
        <v>4</v>
      </c>
      <c r="E34" s="47" t="str">
        <f>Spelerslijst!$C$3</f>
        <v>speler 1</v>
      </c>
      <c r="F34" s="27">
        <v>21</v>
      </c>
      <c r="G34" s="27">
        <v>15</v>
      </c>
      <c r="H34" s="27">
        <v>4</v>
      </c>
      <c r="I34" s="28">
        <f t="shared" si="0"/>
        <v>1</v>
      </c>
      <c r="J34" s="29" t="str">
        <f>Spelerslijst!$C$6</f>
        <v>speler 4</v>
      </c>
      <c r="K34" s="27">
        <v>25</v>
      </c>
      <c r="L34" s="27">
        <v>15</v>
      </c>
      <c r="M34" s="27">
        <v>3</v>
      </c>
      <c r="N34" s="2">
        <f t="shared" si="1"/>
        <v>1</v>
      </c>
      <c r="P34" s="19"/>
      <c r="Y34" s="25"/>
      <c r="Z34" s="25"/>
      <c r="AA34" s="25"/>
      <c r="AB34" s="25"/>
      <c r="AC34" s="2"/>
    </row>
    <row r="35" spans="1:29" ht="13.5" customHeight="1" x14ac:dyDescent="0.25">
      <c r="A35" s="42">
        <v>30</v>
      </c>
      <c r="B35" s="33">
        <v>44357</v>
      </c>
      <c r="C35" s="65" t="s">
        <v>210</v>
      </c>
      <c r="D35" s="34">
        <v>3</v>
      </c>
      <c r="E35" s="48" t="str">
        <f>Spelerslijst!$C$19</f>
        <v>speler 16</v>
      </c>
      <c r="F35" s="36">
        <v>43</v>
      </c>
      <c r="G35" s="36">
        <v>16</v>
      </c>
      <c r="H35" s="36">
        <v>4</v>
      </c>
      <c r="I35" s="42">
        <f t="shared" si="0"/>
        <v>1</v>
      </c>
      <c r="J35" s="35" t="str">
        <f>Spelerslijst!$C$7</f>
        <v>speler 5</v>
      </c>
      <c r="K35" s="36">
        <v>16</v>
      </c>
      <c r="L35" s="36">
        <v>16</v>
      </c>
      <c r="M35" s="36">
        <v>4</v>
      </c>
      <c r="N35" s="2">
        <f t="shared" si="1"/>
        <v>1</v>
      </c>
      <c r="P35" s="19"/>
      <c r="Y35" s="25"/>
      <c r="Z35" s="25"/>
      <c r="AA35" s="25"/>
      <c r="AB35" s="25"/>
      <c r="AC35" s="2"/>
    </row>
    <row r="36" spans="1:29" ht="13.5" customHeight="1" x14ac:dyDescent="0.25">
      <c r="A36" s="42">
        <v>27</v>
      </c>
      <c r="B36" s="33">
        <v>44357</v>
      </c>
      <c r="C36" s="65" t="s">
        <v>40</v>
      </c>
      <c r="D36" s="34">
        <v>3</v>
      </c>
      <c r="E36" s="48" t="str">
        <f>Spelerslijst!$C$16</f>
        <v>speler 13</v>
      </c>
      <c r="F36" s="36">
        <v>27</v>
      </c>
      <c r="G36" s="36">
        <v>14</v>
      </c>
      <c r="H36" s="36">
        <v>4</v>
      </c>
      <c r="I36" s="42">
        <f t="shared" si="0"/>
        <v>1</v>
      </c>
      <c r="J36" s="35" t="str">
        <f>Spelerslijst!$C$10</f>
        <v>speler 8</v>
      </c>
      <c r="K36" s="36">
        <v>12</v>
      </c>
      <c r="L36" s="36">
        <v>14</v>
      </c>
      <c r="M36" s="36">
        <v>2</v>
      </c>
      <c r="N36" s="2">
        <f t="shared" si="1"/>
        <v>1</v>
      </c>
      <c r="P36" s="19"/>
      <c r="Y36" s="25"/>
      <c r="Z36" s="25"/>
      <c r="AA36" s="25"/>
      <c r="AB36" s="25"/>
      <c r="AC36" s="2"/>
    </row>
    <row r="37" spans="1:29" ht="13.5" customHeight="1" x14ac:dyDescent="0.25">
      <c r="A37" s="42">
        <v>51</v>
      </c>
      <c r="B37" s="33">
        <v>44357</v>
      </c>
      <c r="C37" s="65" t="s">
        <v>41</v>
      </c>
      <c r="D37" s="34">
        <v>8</v>
      </c>
      <c r="E37" s="35" t="str">
        <f>Spelerslijst!$C$9</f>
        <v>speler 7</v>
      </c>
      <c r="F37" s="36">
        <v>25</v>
      </c>
      <c r="G37" s="36">
        <v>24</v>
      </c>
      <c r="H37" s="36">
        <v>4</v>
      </c>
      <c r="I37" s="42">
        <f t="shared" si="0"/>
        <v>1</v>
      </c>
      <c r="J37" s="48" t="str">
        <f>Spelerslijst!$C$3</f>
        <v>speler 1</v>
      </c>
      <c r="K37" s="36">
        <v>14</v>
      </c>
      <c r="L37" s="36">
        <v>24</v>
      </c>
      <c r="M37" s="36">
        <v>2</v>
      </c>
      <c r="N37" s="2">
        <f t="shared" si="1"/>
        <v>1</v>
      </c>
      <c r="P37" s="19"/>
      <c r="Y37" s="25"/>
      <c r="Z37" s="25"/>
      <c r="AA37" s="25"/>
      <c r="AB37" s="25"/>
      <c r="AC37" s="2"/>
    </row>
    <row r="38" spans="1:29" ht="13.5" customHeight="1" x14ac:dyDescent="0.25">
      <c r="A38" s="42">
        <v>93</v>
      </c>
      <c r="B38" s="33">
        <v>44357</v>
      </c>
      <c r="C38" s="65" t="s">
        <v>42</v>
      </c>
      <c r="D38" s="34">
        <v>5</v>
      </c>
      <c r="E38" s="35" t="str">
        <f>Spelerslijst!$C$5</f>
        <v>speler 3</v>
      </c>
      <c r="F38" s="36">
        <v>9</v>
      </c>
      <c r="G38" s="36">
        <v>20</v>
      </c>
      <c r="H38" s="36">
        <v>1</v>
      </c>
      <c r="I38" s="42">
        <f t="shared" ref="I38:I69" si="2">COUNTA(G38:G38)</f>
        <v>1</v>
      </c>
      <c r="J38" s="48" t="str">
        <f>Spelerslijst!$C$12</f>
        <v>speler 10</v>
      </c>
      <c r="K38" s="36">
        <v>24</v>
      </c>
      <c r="L38" s="36">
        <v>20</v>
      </c>
      <c r="M38" s="36">
        <v>4</v>
      </c>
      <c r="N38" s="2">
        <f t="shared" ref="N38:N69" si="3">COUNTA(L38:L38)</f>
        <v>1</v>
      </c>
      <c r="P38" s="19"/>
      <c r="Y38" s="25"/>
      <c r="Z38" s="25"/>
      <c r="AA38" s="25"/>
      <c r="AB38" s="25"/>
      <c r="AC38" s="2"/>
    </row>
    <row r="39" spans="1:29" ht="13.5" customHeight="1" x14ac:dyDescent="0.25">
      <c r="A39" s="42">
        <v>111</v>
      </c>
      <c r="B39" s="33">
        <v>44357</v>
      </c>
      <c r="C39" s="65" t="s">
        <v>43</v>
      </c>
      <c r="D39" s="34">
        <v>2</v>
      </c>
      <c r="E39" s="35" t="str">
        <f>Spelerslijst!$C$8</f>
        <v>speler 6</v>
      </c>
      <c r="F39" s="36">
        <v>18</v>
      </c>
      <c r="G39" s="36">
        <v>19</v>
      </c>
      <c r="H39" s="36">
        <v>3</v>
      </c>
      <c r="I39" s="42">
        <f t="shared" si="2"/>
        <v>1</v>
      </c>
      <c r="J39" s="35" t="str">
        <f>Spelerslijst!$C$11</f>
        <v>speler 9</v>
      </c>
      <c r="K39" s="36">
        <v>19</v>
      </c>
      <c r="L39" s="36">
        <v>19</v>
      </c>
      <c r="M39" s="36">
        <v>4</v>
      </c>
      <c r="N39" s="2">
        <f t="shared" si="3"/>
        <v>1</v>
      </c>
      <c r="P39" s="19"/>
      <c r="Y39" s="25"/>
      <c r="Z39" s="25"/>
      <c r="AA39" s="25"/>
      <c r="AB39" s="25"/>
      <c r="AC39" s="2"/>
    </row>
    <row r="40" spans="1:29" ht="13.5" customHeight="1" x14ac:dyDescent="0.25">
      <c r="A40" s="28">
        <v>36</v>
      </c>
      <c r="B40" s="30">
        <v>44361</v>
      </c>
      <c r="C40" s="63"/>
      <c r="D40" s="31">
        <v>9</v>
      </c>
      <c r="E40" s="29" t="str">
        <f>Spelerslijst!$C$9</f>
        <v>speler 7</v>
      </c>
      <c r="F40" s="27">
        <v>25</v>
      </c>
      <c r="G40" s="27">
        <v>17</v>
      </c>
      <c r="H40" s="27">
        <v>4</v>
      </c>
      <c r="I40" s="28">
        <f t="shared" si="2"/>
        <v>1</v>
      </c>
      <c r="J40" s="47" t="str">
        <f>Spelerslijst!$C$18</f>
        <v>speler 15</v>
      </c>
      <c r="K40" s="27">
        <v>9</v>
      </c>
      <c r="L40" s="27">
        <v>17</v>
      </c>
      <c r="M40" s="27">
        <v>1</v>
      </c>
      <c r="N40" s="2">
        <f t="shared" si="3"/>
        <v>1</v>
      </c>
      <c r="P40" s="19"/>
      <c r="Y40" s="25"/>
      <c r="Z40" s="25"/>
      <c r="AA40" s="25"/>
      <c r="AB40" s="25"/>
      <c r="AC40" s="2"/>
    </row>
    <row r="41" spans="1:29" ht="13.5" customHeight="1" x14ac:dyDescent="0.25">
      <c r="A41" s="28">
        <v>37</v>
      </c>
      <c r="B41" s="30">
        <v>44361</v>
      </c>
      <c r="C41" s="63"/>
      <c r="D41" s="31">
        <v>8</v>
      </c>
      <c r="E41" s="29" t="str">
        <f>Spelerslijst!$C$10</f>
        <v>speler 8</v>
      </c>
      <c r="F41" s="27">
        <v>17</v>
      </c>
      <c r="G41" s="27">
        <v>13</v>
      </c>
      <c r="H41" s="27">
        <v>4</v>
      </c>
      <c r="I41" s="28">
        <f t="shared" si="2"/>
        <v>1</v>
      </c>
      <c r="J41" s="47" t="str">
        <f>Spelerslijst!$C$17</f>
        <v>speler 14</v>
      </c>
      <c r="K41" s="27">
        <v>16</v>
      </c>
      <c r="L41" s="27">
        <v>13</v>
      </c>
      <c r="M41" s="27">
        <v>2</v>
      </c>
      <c r="N41" s="2">
        <f t="shared" si="3"/>
        <v>1</v>
      </c>
      <c r="P41" s="19"/>
      <c r="Y41" s="25"/>
      <c r="Z41" s="25"/>
      <c r="AA41" s="25"/>
      <c r="AB41" s="25"/>
      <c r="AC41" s="2"/>
    </row>
    <row r="42" spans="1:29" ht="13.5" customHeight="1" x14ac:dyDescent="0.25">
      <c r="A42" s="28">
        <v>40</v>
      </c>
      <c r="B42" s="30">
        <v>44361</v>
      </c>
      <c r="C42" s="63"/>
      <c r="D42" s="31">
        <v>5</v>
      </c>
      <c r="E42" s="47" t="str">
        <f>Spelerslijst!$C$13</f>
        <v>speler 11</v>
      </c>
      <c r="F42" s="27">
        <v>5</v>
      </c>
      <c r="G42" s="27">
        <v>19</v>
      </c>
      <c r="H42" s="27">
        <v>1</v>
      </c>
      <c r="I42" s="28">
        <f t="shared" si="2"/>
        <v>1</v>
      </c>
      <c r="J42" s="47" t="str">
        <f>Spelerslijst!$C$14</f>
        <v>speler 12</v>
      </c>
      <c r="K42" s="27">
        <v>18</v>
      </c>
      <c r="L42" s="27">
        <v>19</v>
      </c>
      <c r="M42" s="27">
        <v>4</v>
      </c>
      <c r="N42" s="2">
        <f t="shared" si="3"/>
        <v>1</v>
      </c>
      <c r="P42" s="19"/>
      <c r="Y42" s="25"/>
      <c r="Z42" s="25"/>
      <c r="AA42" s="25"/>
      <c r="AB42" s="25"/>
      <c r="AC42" s="2"/>
    </row>
    <row r="43" spans="1:29" ht="13.5" customHeight="1" x14ac:dyDescent="0.25">
      <c r="A43" s="28">
        <v>42</v>
      </c>
      <c r="B43" s="30">
        <v>44361</v>
      </c>
      <c r="C43" s="63"/>
      <c r="D43" s="31">
        <v>2</v>
      </c>
      <c r="E43" s="47" t="str">
        <f>Spelerslijst!$C$16</f>
        <v>speler 13</v>
      </c>
      <c r="F43" s="27">
        <v>27</v>
      </c>
      <c r="G43" s="27">
        <v>15</v>
      </c>
      <c r="H43" s="27">
        <v>4</v>
      </c>
      <c r="I43" s="28">
        <f t="shared" si="2"/>
        <v>1</v>
      </c>
      <c r="J43" s="47" t="str">
        <f>Spelerslijst!$C$12</f>
        <v>speler 10</v>
      </c>
      <c r="K43" s="27">
        <v>20</v>
      </c>
      <c r="L43" s="27">
        <v>15</v>
      </c>
      <c r="M43" s="27">
        <v>2</v>
      </c>
      <c r="N43" s="2">
        <f t="shared" si="3"/>
        <v>1</v>
      </c>
      <c r="P43" s="19"/>
      <c r="Y43" s="25"/>
      <c r="Z43" s="25"/>
      <c r="AA43" s="25"/>
      <c r="AB43" s="25"/>
      <c r="AC43" s="2"/>
    </row>
    <row r="44" spans="1:29" ht="13.5" customHeight="1" x14ac:dyDescent="0.25">
      <c r="A44" s="28">
        <v>69</v>
      </c>
      <c r="B44" s="30">
        <v>44361</v>
      </c>
      <c r="C44" s="63"/>
      <c r="D44" s="31">
        <v>3</v>
      </c>
      <c r="E44" s="29" t="str">
        <f>Spelerslijst!$C$8</f>
        <v>speler 6</v>
      </c>
      <c r="F44" s="27">
        <v>11</v>
      </c>
      <c r="G44" s="27">
        <v>17</v>
      </c>
      <c r="H44" s="27">
        <v>2</v>
      </c>
      <c r="I44" s="28">
        <f t="shared" si="2"/>
        <v>1</v>
      </c>
      <c r="J44" s="29" t="str">
        <f>Spelerslijst!$C$6</f>
        <v>speler 4</v>
      </c>
      <c r="K44" s="27">
        <v>25</v>
      </c>
      <c r="L44" s="27">
        <v>17</v>
      </c>
      <c r="M44" s="27">
        <v>4</v>
      </c>
      <c r="N44" s="2">
        <f t="shared" si="3"/>
        <v>1</v>
      </c>
      <c r="P44" s="19"/>
      <c r="Y44" s="25"/>
      <c r="Z44" s="25"/>
      <c r="AA44" s="25"/>
      <c r="AB44" s="25"/>
      <c r="AC44" s="2"/>
    </row>
    <row r="45" spans="1:29" ht="13.5" customHeight="1" x14ac:dyDescent="0.25">
      <c r="A45" s="28">
        <v>95</v>
      </c>
      <c r="B45" s="30">
        <v>44361</v>
      </c>
      <c r="C45" s="63"/>
      <c r="D45" s="31">
        <v>3</v>
      </c>
      <c r="E45" s="29" t="str">
        <f>Spelerslijst!$C$7</f>
        <v>speler 5</v>
      </c>
      <c r="F45" s="27">
        <v>8</v>
      </c>
      <c r="G45" s="27">
        <v>17</v>
      </c>
      <c r="H45" s="27">
        <v>1</v>
      </c>
      <c r="I45" s="28">
        <f t="shared" si="2"/>
        <v>1</v>
      </c>
      <c r="J45" s="29" t="str">
        <f>Spelerslijst!$C$10</f>
        <v>speler 8</v>
      </c>
      <c r="K45" s="27">
        <v>17</v>
      </c>
      <c r="L45" s="27">
        <v>17</v>
      </c>
      <c r="M45" s="27">
        <v>4</v>
      </c>
      <c r="N45" s="2">
        <f t="shared" si="3"/>
        <v>1</v>
      </c>
      <c r="P45" s="19"/>
      <c r="Y45" s="25"/>
      <c r="Z45" s="25"/>
      <c r="AA45" s="25"/>
      <c r="AB45" s="25"/>
      <c r="AC45" s="2"/>
    </row>
    <row r="46" spans="1:29" ht="13.5" customHeight="1" x14ac:dyDescent="0.25">
      <c r="A46" s="42">
        <v>34</v>
      </c>
      <c r="B46" s="33">
        <v>44364</v>
      </c>
      <c r="C46" s="65"/>
      <c r="D46" s="34">
        <v>8</v>
      </c>
      <c r="E46" s="35" t="str">
        <f>Spelerslijst!$C$7</f>
        <v>speler 5</v>
      </c>
      <c r="F46" s="36">
        <v>7</v>
      </c>
      <c r="G46" s="36">
        <v>21</v>
      </c>
      <c r="H46" s="36">
        <v>1</v>
      </c>
      <c r="I46" s="42">
        <f t="shared" si="2"/>
        <v>1</v>
      </c>
      <c r="J46" s="48" t="str">
        <f>Spelerslijst!$C$3</f>
        <v>speler 1</v>
      </c>
      <c r="K46" s="36">
        <v>21</v>
      </c>
      <c r="L46" s="36">
        <v>21</v>
      </c>
      <c r="M46" s="36">
        <v>4</v>
      </c>
      <c r="N46" s="2">
        <f t="shared" si="3"/>
        <v>1</v>
      </c>
      <c r="P46" s="19"/>
      <c r="Y46" s="25"/>
      <c r="Z46" s="25"/>
      <c r="AA46" s="25"/>
      <c r="AB46" s="25"/>
      <c r="AC46" s="2"/>
    </row>
    <row r="47" spans="1:29" ht="13.5" customHeight="1" x14ac:dyDescent="0.25">
      <c r="A47" s="42">
        <v>32</v>
      </c>
      <c r="B47" s="33">
        <v>44364</v>
      </c>
      <c r="C47" s="65"/>
      <c r="D47" s="34">
        <v>5</v>
      </c>
      <c r="E47" s="35" t="str">
        <f>Spelerslijst!$C$4</f>
        <v>speler 2</v>
      </c>
      <c r="F47" s="36">
        <v>16</v>
      </c>
      <c r="G47" s="36">
        <v>20</v>
      </c>
      <c r="H47" s="36">
        <v>4</v>
      </c>
      <c r="I47" s="42">
        <f t="shared" si="2"/>
        <v>1</v>
      </c>
      <c r="J47" s="35" t="str">
        <f>Spelerslijst!$C$5</f>
        <v>speler 3</v>
      </c>
      <c r="K47" s="36">
        <v>13</v>
      </c>
      <c r="L47" s="36">
        <v>20</v>
      </c>
      <c r="M47" s="36">
        <v>2</v>
      </c>
      <c r="N47" s="2">
        <f t="shared" si="3"/>
        <v>1</v>
      </c>
      <c r="P47" s="19"/>
      <c r="Y47" s="25"/>
      <c r="Z47" s="25"/>
      <c r="AA47" s="25"/>
      <c r="AB47" s="25"/>
      <c r="AC47" s="2"/>
    </row>
    <row r="48" spans="1:29" ht="13.5" customHeight="1" x14ac:dyDescent="0.25">
      <c r="A48" s="42">
        <v>54</v>
      </c>
      <c r="B48" s="33">
        <v>44364</v>
      </c>
      <c r="C48" s="65"/>
      <c r="D48" s="34">
        <v>5</v>
      </c>
      <c r="E48" s="48" t="str">
        <f>Spelerslijst!$C$12</f>
        <v>speler 10</v>
      </c>
      <c r="F48" s="36">
        <v>21</v>
      </c>
      <c r="G48" s="36">
        <v>13</v>
      </c>
      <c r="H48" s="36">
        <v>2</v>
      </c>
      <c r="I48" s="42">
        <f t="shared" si="2"/>
        <v>1</v>
      </c>
      <c r="J48" s="48" t="str">
        <f>Spelerslijst!$C$17</f>
        <v>speler 14</v>
      </c>
      <c r="K48" s="36">
        <v>22</v>
      </c>
      <c r="L48" s="36">
        <v>13</v>
      </c>
      <c r="M48" s="36">
        <v>4</v>
      </c>
      <c r="N48" s="2">
        <f t="shared" si="3"/>
        <v>1</v>
      </c>
      <c r="P48" s="19"/>
      <c r="Y48" s="25"/>
      <c r="Z48" s="25"/>
      <c r="AA48" s="25"/>
      <c r="AB48" s="25"/>
      <c r="AC48" s="2"/>
    </row>
    <row r="49" spans="1:29" ht="13.5" customHeight="1" x14ac:dyDescent="0.25">
      <c r="A49" s="42">
        <v>92</v>
      </c>
      <c r="B49" s="33">
        <v>44364</v>
      </c>
      <c r="C49" s="65"/>
      <c r="D49" s="34">
        <v>6</v>
      </c>
      <c r="E49" s="35" t="str">
        <f>Spelerslijst!$C$4</f>
        <v>speler 2</v>
      </c>
      <c r="F49" s="36">
        <v>16</v>
      </c>
      <c r="G49" s="36">
        <v>31</v>
      </c>
      <c r="H49" s="36">
        <v>4</v>
      </c>
      <c r="I49" s="42">
        <f t="shared" si="2"/>
        <v>1</v>
      </c>
      <c r="J49" s="48" t="str">
        <f>Spelerslijst!$C$13</f>
        <v>speler 11</v>
      </c>
      <c r="K49" s="36">
        <v>7</v>
      </c>
      <c r="L49" s="36">
        <v>31</v>
      </c>
      <c r="M49" s="36">
        <v>1</v>
      </c>
      <c r="N49" s="2">
        <f t="shared" si="3"/>
        <v>1</v>
      </c>
      <c r="P49" s="19"/>
      <c r="Y49" s="25"/>
      <c r="Z49" s="25"/>
      <c r="AA49" s="25"/>
      <c r="AB49" s="25"/>
      <c r="AC49" s="2"/>
    </row>
    <row r="50" spans="1:29" ht="13.5" customHeight="1" x14ac:dyDescent="0.25">
      <c r="A50" s="42">
        <v>60</v>
      </c>
      <c r="B50" s="33">
        <v>44364</v>
      </c>
      <c r="C50" s="65"/>
      <c r="D50" s="34">
        <v>5</v>
      </c>
      <c r="E50" s="48" t="str">
        <f>Spelerslijst!$C$19</f>
        <v>speler 16</v>
      </c>
      <c r="F50" s="36">
        <v>41</v>
      </c>
      <c r="G50" s="36">
        <v>24</v>
      </c>
      <c r="H50" s="36">
        <v>3</v>
      </c>
      <c r="I50" s="42">
        <f t="shared" si="2"/>
        <v>1</v>
      </c>
      <c r="J50" s="35" t="str">
        <f>Spelerslijst!$C$11</f>
        <v>speler 9</v>
      </c>
      <c r="K50" s="36">
        <v>19</v>
      </c>
      <c r="L50" s="36">
        <v>24</v>
      </c>
      <c r="M50" s="36">
        <v>4</v>
      </c>
      <c r="N50" s="2">
        <f t="shared" si="3"/>
        <v>1</v>
      </c>
      <c r="P50" s="19"/>
      <c r="Y50" s="25"/>
      <c r="Z50" s="25"/>
      <c r="AA50" s="25"/>
      <c r="AB50" s="25"/>
      <c r="AC50" s="2"/>
    </row>
    <row r="51" spans="1:29" ht="13.5" customHeight="1" x14ac:dyDescent="0.25">
      <c r="A51" s="28">
        <v>61</v>
      </c>
      <c r="B51" s="30">
        <v>44368</v>
      </c>
      <c r="C51" s="63"/>
      <c r="D51" s="31">
        <v>6</v>
      </c>
      <c r="E51" s="47" t="str">
        <f>Spelerslijst!$C$3</f>
        <v>speler 1</v>
      </c>
      <c r="F51" s="27">
        <v>21</v>
      </c>
      <c r="G51" s="27">
        <v>15</v>
      </c>
      <c r="H51" s="27">
        <v>4</v>
      </c>
      <c r="I51" s="28">
        <f t="shared" si="2"/>
        <v>1</v>
      </c>
      <c r="J51" s="29" t="str">
        <f>Spelerslijst!$C$10</f>
        <v>speler 8</v>
      </c>
      <c r="K51" s="27">
        <v>10</v>
      </c>
      <c r="L51" s="27">
        <v>15</v>
      </c>
      <c r="M51" s="27">
        <v>2</v>
      </c>
      <c r="N51" s="2">
        <f t="shared" si="3"/>
        <v>1</v>
      </c>
      <c r="P51" s="19"/>
      <c r="Y51" s="25"/>
      <c r="Z51" s="25"/>
      <c r="AA51" s="25"/>
      <c r="AB51" s="25"/>
      <c r="AC51" s="2"/>
    </row>
    <row r="52" spans="1:29" ht="13.5" customHeight="1" x14ac:dyDescent="0.25">
      <c r="A52" s="28">
        <v>38</v>
      </c>
      <c r="B52" s="30">
        <v>44368</v>
      </c>
      <c r="C52" s="63"/>
      <c r="D52" s="31">
        <v>7</v>
      </c>
      <c r="E52" s="29" t="str">
        <f>Spelerslijst!$C$11</f>
        <v>speler 9</v>
      </c>
      <c r="F52" s="27">
        <v>11</v>
      </c>
      <c r="G52" s="27">
        <v>24</v>
      </c>
      <c r="H52" s="27">
        <v>2</v>
      </c>
      <c r="I52" s="28">
        <f t="shared" si="2"/>
        <v>1</v>
      </c>
      <c r="J52" s="47" t="str">
        <f>Spelerslijst!$C$16</f>
        <v>speler 13</v>
      </c>
      <c r="K52" s="27">
        <v>27</v>
      </c>
      <c r="L52" s="27">
        <v>24</v>
      </c>
      <c r="M52" s="27">
        <v>4</v>
      </c>
      <c r="N52" s="2">
        <f t="shared" si="3"/>
        <v>1</v>
      </c>
      <c r="P52" s="19"/>
      <c r="Y52" s="25"/>
      <c r="Z52" s="25"/>
      <c r="AA52" s="25"/>
      <c r="AB52" s="25"/>
      <c r="AC52" s="2"/>
    </row>
    <row r="53" spans="1:29" ht="13.5" customHeight="1" x14ac:dyDescent="0.25">
      <c r="A53" s="28">
        <v>74</v>
      </c>
      <c r="B53" s="30">
        <v>44368</v>
      </c>
      <c r="C53" s="63"/>
      <c r="D53" s="31">
        <v>9</v>
      </c>
      <c r="E53" s="47" t="str">
        <f>Spelerslijst!$C$18</f>
        <v>speler 15</v>
      </c>
      <c r="F53" s="27">
        <v>19</v>
      </c>
      <c r="G53" s="27">
        <v>15</v>
      </c>
      <c r="H53" s="27">
        <v>4</v>
      </c>
      <c r="I53" s="28">
        <f t="shared" si="2"/>
        <v>1</v>
      </c>
      <c r="J53" s="47" t="str">
        <f>Spelerslijst!$C$14</f>
        <v>speler 12</v>
      </c>
      <c r="K53" s="27">
        <v>10</v>
      </c>
      <c r="L53" s="27">
        <v>15</v>
      </c>
      <c r="M53" s="27">
        <v>1</v>
      </c>
      <c r="N53" s="2">
        <f t="shared" si="3"/>
        <v>1</v>
      </c>
      <c r="P53" s="19"/>
      <c r="Y53" s="25"/>
      <c r="Z53" s="25"/>
      <c r="AA53" s="25"/>
      <c r="AB53" s="25"/>
      <c r="AC53" s="2"/>
    </row>
    <row r="54" spans="1:29" ht="13.5" customHeight="1" x14ac:dyDescent="0.25">
      <c r="A54" s="28">
        <v>70</v>
      </c>
      <c r="B54" s="30">
        <v>44368</v>
      </c>
      <c r="C54" s="63"/>
      <c r="D54" s="31">
        <v>4</v>
      </c>
      <c r="E54" s="29" t="str">
        <f>Spelerslijst!$C$9</f>
        <v>speler 7</v>
      </c>
      <c r="F54" s="27">
        <v>8</v>
      </c>
      <c r="G54" s="27">
        <v>10</v>
      </c>
      <c r="H54" s="27">
        <v>1</v>
      </c>
      <c r="I54" s="28">
        <f t="shared" si="2"/>
        <v>1</v>
      </c>
      <c r="J54" s="29" t="str">
        <f>Spelerslijst!$C$5</f>
        <v>speler 3</v>
      </c>
      <c r="K54" s="27">
        <v>18</v>
      </c>
      <c r="L54" s="27">
        <v>10</v>
      </c>
      <c r="M54" s="27">
        <v>4</v>
      </c>
      <c r="N54" s="2">
        <f t="shared" si="3"/>
        <v>1</v>
      </c>
      <c r="P54" s="19"/>
      <c r="Y54" s="25"/>
      <c r="Z54" s="25"/>
      <c r="AA54" s="25"/>
      <c r="AB54" s="25"/>
      <c r="AC54" s="2"/>
    </row>
    <row r="55" spans="1:29" ht="13.5" customHeight="1" x14ac:dyDescent="0.25">
      <c r="A55" s="28">
        <v>114</v>
      </c>
      <c r="B55" s="30">
        <v>44368</v>
      </c>
      <c r="C55" s="63"/>
      <c r="D55" s="31">
        <v>6</v>
      </c>
      <c r="E55" s="47" t="str">
        <f>Spelerslijst!$C$12</f>
        <v>speler 10</v>
      </c>
      <c r="F55" s="27">
        <v>20</v>
      </c>
      <c r="G55" s="27">
        <v>13</v>
      </c>
      <c r="H55" s="27">
        <v>2</v>
      </c>
      <c r="I55" s="28">
        <f t="shared" si="2"/>
        <v>1</v>
      </c>
      <c r="J55" s="29" t="str">
        <f>Spelerslijst!$C$8</f>
        <v>speler 6</v>
      </c>
      <c r="K55" s="27">
        <v>19</v>
      </c>
      <c r="L55" s="27">
        <v>13</v>
      </c>
      <c r="M55" s="27">
        <v>4</v>
      </c>
      <c r="N55" s="2">
        <f t="shared" si="3"/>
        <v>1</v>
      </c>
      <c r="P55" s="19"/>
      <c r="Y55" s="25"/>
      <c r="Z55" s="25"/>
      <c r="AA55" s="25"/>
      <c r="AB55" s="25"/>
      <c r="AC55" s="2"/>
    </row>
    <row r="56" spans="1:29" ht="13.5" customHeight="1" x14ac:dyDescent="0.25">
      <c r="A56" s="42">
        <v>67</v>
      </c>
      <c r="B56" s="33">
        <v>44371</v>
      </c>
      <c r="C56" s="65"/>
      <c r="D56" s="34">
        <v>7</v>
      </c>
      <c r="E56" s="48" t="str">
        <f>Spelerslijst!$C$14</f>
        <v>speler 12</v>
      </c>
      <c r="F56" s="36">
        <v>18</v>
      </c>
      <c r="G56" s="36">
        <v>13</v>
      </c>
      <c r="H56" s="36">
        <v>4</v>
      </c>
      <c r="I56" s="42">
        <f t="shared" si="2"/>
        <v>1</v>
      </c>
      <c r="J56" s="35" t="str">
        <f>Spelerslijst!$C$4</f>
        <v>speler 2</v>
      </c>
      <c r="K56" s="36">
        <v>7</v>
      </c>
      <c r="L56" s="36">
        <v>13</v>
      </c>
      <c r="M56" s="36">
        <v>1</v>
      </c>
      <c r="N56" s="2">
        <f t="shared" si="3"/>
        <v>1</v>
      </c>
      <c r="P56" s="19"/>
      <c r="Y56" s="25"/>
      <c r="Z56" s="25"/>
      <c r="AA56" s="25"/>
      <c r="AB56" s="25"/>
      <c r="AC56" s="2"/>
    </row>
    <row r="57" spans="1:29" ht="13.5" customHeight="1" x14ac:dyDescent="0.25">
      <c r="A57" s="42">
        <v>45</v>
      </c>
      <c r="B57" s="33">
        <v>44371</v>
      </c>
      <c r="C57" s="65"/>
      <c r="D57" s="34">
        <v>4</v>
      </c>
      <c r="E57" s="48" t="str">
        <f>Spelerslijst!$C$19</f>
        <v>speler 16</v>
      </c>
      <c r="F57" s="36">
        <v>21</v>
      </c>
      <c r="G57" s="36">
        <v>12</v>
      </c>
      <c r="H57" s="36">
        <v>1</v>
      </c>
      <c r="I57" s="42">
        <f t="shared" si="2"/>
        <v>1</v>
      </c>
      <c r="J57" s="35" t="str">
        <f>Spelerslijst!$C$9</f>
        <v>speler 7</v>
      </c>
      <c r="K57" s="36">
        <v>25</v>
      </c>
      <c r="L57" s="36">
        <v>12</v>
      </c>
      <c r="M57" s="36">
        <v>4</v>
      </c>
      <c r="N57" s="2">
        <f t="shared" si="3"/>
        <v>1</v>
      </c>
      <c r="P57" s="19"/>
      <c r="Y57" s="25"/>
      <c r="Z57" s="25"/>
      <c r="AA57" s="25"/>
      <c r="AB57" s="25"/>
      <c r="AC57" s="2"/>
    </row>
    <row r="58" spans="1:29" ht="13.5" customHeight="1" x14ac:dyDescent="0.25">
      <c r="A58" s="42">
        <v>44</v>
      </c>
      <c r="B58" s="33">
        <v>44371</v>
      </c>
      <c r="C58" s="65"/>
      <c r="D58" s="34">
        <v>3</v>
      </c>
      <c r="E58" s="48" t="str">
        <f>Spelerslijst!$C$18</f>
        <v>speler 15</v>
      </c>
      <c r="F58" s="36">
        <v>18</v>
      </c>
      <c r="G58" s="36">
        <v>21</v>
      </c>
      <c r="H58" s="36">
        <v>3</v>
      </c>
      <c r="I58" s="42">
        <f t="shared" si="2"/>
        <v>1</v>
      </c>
      <c r="J58" s="35" t="str">
        <f>Spelerslijst!$C$10</f>
        <v>speler 8</v>
      </c>
      <c r="K58" s="36">
        <v>17</v>
      </c>
      <c r="L58" s="36">
        <v>21</v>
      </c>
      <c r="M58" s="36">
        <v>4</v>
      </c>
      <c r="N58" s="2">
        <f t="shared" si="3"/>
        <v>1</v>
      </c>
      <c r="P58" s="19"/>
      <c r="Y58" s="25"/>
      <c r="Z58" s="25"/>
      <c r="AA58" s="25"/>
      <c r="AB58" s="25"/>
      <c r="AC58" s="2"/>
    </row>
    <row r="59" spans="1:29" ht="13.5" customHeight="1" x14ac:dyDescent="0.25">
      <c r="A59" s="42">
        <v>43</v>
      </c>
      <c r="B59" s="33">
        <v>44371</v>
      </c>
      <c r="C59" s="65"/>
      <c r="D59" s="34">
        <v>2</v>
      </c>
      <c r="E59" s="48" t="str">
        <f>Spelerslijst!$C$17</f>
        <v>speler 14</v>
      </c>
      <c r="F59" s="36">
        <v>7</v>
      </c>
      <c r="G59" s="36">
        <v>9</v>
      </c>
      <c r="H59" s="36">
        <v>1</v>
      </c>
      <c r="I59" s="42">
        <f t="shared" si="2"/>
        <v>1</v>
      </c>
      <c r="J59" s="35" t="str">
        <f>Spelerslijst!$C$11</f>
        <v>speler 9</v>
      </c>
      <c r="K59" s="36">
        <v>19</v>
      </c>
      <c r="L59" s="36">
        <v>9</v>
      </c>
      <c r="M59" s="36">
        <v>4</v>
      </c>
      <c r="N59" s="2">
        <f t="shared" si="3"/>
        <v>1</v>
      </c>
      <c r="P59" s="19"/>
      <c r="Y59" s="25"/>
      <c r="Z59" s="25"/>
      <c r="AA59" s="25"/>
      <c r="AB59" s="25"/>
      <c r="AC59" s="2"/>
    </row>
    <row r="60" spans="1:29" ht="13.5" customHeight="1" x14ac:dyDescent="0.25">
      <c r="A60" s="42">
        <v>66</v>
      </c>
      <c r="B60" s="33">
        <v>44371</v>
      </c>
      <c r="C60" s="65"/>
      <c r="D60" s="34">
        <v>8</v>
      </c>
      <c r="E60" s="48" t="str">
        <f>Spelerslijst!$C$13</f>
        <v>speler 11</v>
      </c>
      <c r="F60" s="36">
        <v>15</v>
      </c>
      <c r="G60" s="36">
        <v>28</v>
      </c>
      <c r="H60" s="36">
        <v>3</v>
      </c>
      <c r="I60" s="42">
        <f t="shared" si="2"/>
        <v>1</v>
      </c>
      <c r="J60" s="35" t="str">
        <f>Spelerslijst!$C$5</f>
        <v>speler 3</v>
      </c>
      <c r="K60" s="36">
        <v>18</v>
      </c>
      <c r="L60" s="36">
        <v>28</v>
      </c>
      <c r="M60" s="36">
        <v>4</v>
      </c>
      <c r="N60" s="2">
        <f t="shared" si="3"/>
        <v>1</v>
      </c>
      <c r="P60" s="19"/>
      <c r="Y60" s="25"/>
      <c r="Z60" s="25"/>
      <c r="AA60" s="25"/>
      <c r="AB60" s="25"/>
      <c r="AC60" s="2"/>
    </row>
    <row r="61" spans="1:29" ht="13.5" customHeight="1" x14ac:dyDescent="0.25">
      <c r="A61" s="28">
        <v>46</v>
      </c>
      <c r="B61" s="30">
        <v>44375</v>
      </c>
      <c r="C61" s="63"/>
      <c r="D61" s="31">
        <v>5</v>
      </c>
      <c r="E61" s="47" t="str">
        <f>Spelerslijst!$C$3</f>
        <v>speler 1</v>
      </c>
      <c r="F61" s="27">
        <v>21</v>
      </c>
      <c r="G61" s="27">
        <v>31</v>
      </c>
      <c r="H61" s="27">
        <v>4</v>
      </c>
      <c r="I61" s="28">
        <f t="shared" si="2"/>
        <v>1</v>
      </c>
      <c r="J61" s="29" t="str">
        <f>Spelerslijst!$C$8</f>
        <v>speler 6</v>
      </c>
      <c r="K61" s="27">
        <v>19</v>
      </c>
      <c r="L61" s="27">
        <v>31</v>
      </c>
      <c r="M61" s="27">
        <v>4</v>
      </c>
      <c r="N61" s="2">
        <f t="shared" si="3"/>
        <v>1</v>
      </c>
      <c r="P61" s="19"/>
      <c r="Y61" s="25"/>
      <c r="Z61" s="25"/>
      <c r="AA61" s="25"/>
      <c r="AB61" s="25"/>
      <c r="AC61" s="2"/>
    </row>
    <row r="62" spans="1:29" ht="13.5" customHeight="1" x14ac:dyDescent="0.25">
      <c r="A62" s="28">
        <v>65</v>
      </c>
      <c r="B62" s="30">
        <v>44375</v>
      </c>
      <c r="C62" s="63"/>
      <c r="D62" s="31">
        <v>9</v>
      </c>
      <c r="E62" s="47" t="str">
        <f>Spelerslijst!$C$12</f>
        <v>speler 10</v>
      </c>
      <c r="F62" s="27">
        <v>20</v>
      </c>
      <c r="G62" s="27">
        <v>18</v>
      </c>
      <c r="H62" s="27">
        <v>2</v>
      </c>
      <c r="I62" s="28">
        <f t="shared" si="2"/>
        <v>1</v>
      </c>
      <c r="J62" s="29" t="str">
        <f>Spelerslijst!$C$6</f>
        <v>speler 4</v>
      </c>
      <c r="K62" s="27">
        <v>25</v>
      </c>
      <c r="L62" s="27">
        <v>18</v>
      </c>
      <c r="M62" s="27">
        <v>4</v>
      </c>
      <c r="N62" s="2">
        <f t="shared" si="3"/>
        <v>1</v>
      </c>
      <c r="P62" s="19"/>
      <c r="Y62" s="25"/>
      <c r="Z62" s="25"/>
      <c r="AA62" s="25"/>
      <c r="AB62" s="25"/>
      <c r="AC62" s="2"/>
    </row>
    <row r="63" spans="1:29" ht="13.5" customHeight="1" x14ac:dyDescent="0.25">
      <c r="A63" s="28">
        <v>49</v>
      </c>
      <c r="B63" s="30">
        <v>44375</v>
      </c>
      <c r="C63" s="63"/>
      <c r="D63" s="31">
        <v>9</v>
      </c>
      <c r="E63" s="29" t="str">
        <f>Spelerslijst!$C$7</f>
        <v>speler 5</v>
      </c>
      <c r="F63" s="27">
        <v>16</v>
      </c>
      <c r="G63" s="27">
        <v>21</v>
      </c>
      <c r="H63" s="27">
        <v>4</v>
      </c>
      <c r="I63" s="28">
        <f t="shared" si="2"/>
        <v>1</v>
      </c>
      <c r="J63" s="29" t="str">
        <f>Spelerslijst!$C$5</f>
        <v>speler 3</v>
      </c>
      <c r="K63" s="27">
        <v>18</v>
      </c>
      <c r="L63" s="27">
        <v>21</v>
      </c>
      <c r="M63" s="27">
        <v>4</v>
      </c>
      <c r="N63" s="2">
        <f t="shared" si="3"/>
        <v>1</v>
      </c>
      <c r="P63" s="19"/>
      <c r="Y63" s="25"/>
      <c r="Z63" s="25"/>
      <c r="AA63" s="25"/>
      <c r="AB63" s="25"/>
      <c r="AC63" s="2"/>
    </row>
    <row r="64" spans="1:29" ht="13.5" customHeight="1" x14ac:dyDescent="0.25">
      <c r="A64" s="28">
        <v>75</v>
      </c>
      <c r="B64" s="30">
        <v>44375</v>
      </c>
      <c r="C64" s="63"/>
      <c r="D64" s="31">
        <v>9</v>
      </c>
      <c r="E64" s="47" t="str">
        <f>Spelerslijst!$C$19</f>
        <v>speler 16</v>
      </c>
      <c r="F64" s="27">
        <v>43</v>
      </c>
      <c r="G64" s="27">
        <v>14</v>
      </c>
      <c r="H64" s="27">
        <v>4</v>
      </c>
      <c r="I64" s="28">
        <f t="shared" si="2"/>
        <v>1</v>
      </c>
      <c r="J64" s="47" t="str">
        <f>Spelerslijst!$C$13</f>
        <v>speler 11</v>
      </c>
      <c r="K64" s="27">
        <v>7</v>
      </c>
      <c r="L64" s="27">
        <v>14</v>
      </c>
      <c r="M64" s="27">
        <v>1</v>
      </c>
      <c r="N64" s="2">
        <f t="shared" si="3"/>
        <v>1</v>
      </c>
      <c r="P64" s="19"/>
      <c r="Y64" s="25"/>
      <c r="Z64" s="25"/>
      <c r="AA64" s="25"/>
      <c r="AB64" s="25"/>
      <c r="AC64" s="2"/>
    </row>
    <row r="65" spans="1:29" ht="13.5" customHeight="1" x14ac:dyDescent="0.25">
      <c r="A65" s="28">
        <v>53</v>
      </c>
      <c r="B65" s="30">
        <v>44375</v>
      </c>
      <c r="C65" s="63"/>
      <c r="D65" s="31">
        <v>6</v>
      </c>
      <c r="E65" s="29" t="str">
        <f>Spelerslijst!$C$11</f>
        <v>speler 9</v>
      </c>
      <c r="F65" s="27">
        <v>19</v>
      </c>
      <c r="G65" s="27">
        <v>25</v>
      </c>
      <c r="H65" s="27">
        <v>4</v>
      </c>
      <c r="I65" s="28">
        <f t="shared" si="2"/>
        <v>1</v>
      </c>
      <c r="J65" s="47" t="str">
        <f>Spelerslijst!$C$18</f>
        <v>speler 15</v>
      </c>
      <c r="K65" s="27">
        <v>11</v>
      </c>
      <c r="L65" s="27">
        <v>25</v>
      </c>
      <c r="M65" s="27">
        <v>2</v>
      </c>
      <c r="N65" s="2">
        <f t="shared" si="3"/>
        <v>1</v>
      </c>
      <c r="P65" s="19"/>
      <c r="Y65" s="25"/>
      <c r="Z65" s="25"/>
      <c r="AA65" s="25"/>
      <c r="AB65" s="25"/>
      <c r="AC65" s="2"/>
    </row>
    <row r="66" spans="1:29" x14ac:dyDescent="0.25">
      <c r="A66" s="28">
        <v>57</v>
      </c>
      <c r="B66" s="30">
        <v>44375</v>
      </c>
      <c r="C66" s="63"/>
      <c r="D66" s="31">
        <v>2</v>
      </c>
      <c r="E66" s="47" t="str">
        <f>Spelerslijst!$C$16</f>
        <v>speler 13</v>
      </c>
      <c r="F66" s="27">
        <v>27</v>
      </c>
      <c r="G66" s="27">
        <v>21</v>
      </c>
      <c r="H66" s="27">
        <v>4</v>
      </c>
      <c r="I66" s="28">
        <f t="shared" si="2"/>
        <v>1</v>
      </c>
      <c r="J66" s="47" t="str">
        <f>Spelerslijst!$C$14</f>
        <v>speler 12</v>
      </c>
      <c r="K66" s="27">
        <v>17</v>
      </c>
      <c r="L66" s="27">
        <v>21</v>
      </c>
      <c r="M66" s="27">
        <v>3</v>
      </c>
      <c r="N66" s="2">
        <f t="shared" si="3"/>
        <v>1</v>
      </c>
      <c r="P66" s="19"/>
      <c r="Y66" s="25"/>
      <c r="Z66" s="25"/>
      <c r="AA66" s="25"/>
      <c r="AB66" s="25"/>
      <c r="AC66" s="2"/>
    </row>
    <row r="67" spans="1:29" x14ac:dyDescent="0.25">
      <c r="A67" s="28">
        <v>120</v>
      </c>
      <c r="B67" s="30">
        <v>44375</v>
      </c>
      <c r="C67" s="63"/>
      <c r="D67" s="28"/>
      <c r="E67" s="47" t="str">
        <f>Spelerslijst!$C$18</f>
        <v>speler 15</v>
      </c>
      <c r="F67" s="27">
        <v>19</v>
      </c>
      <c r="G67" s="27">
        <v>17</v>
      </c>
      <c r="H67" s="27">
        <v>4</v>
      </c>
      <c r="I67" s="28">
        <f t="shared" si="2"/>
        <v>1</v>
      </c>
      <c r="J67" s="47" t="str">
        <f>Spelerslijst!$C$19</f>
        <v>speler 16</v>
      </c>
      <c r="K67" s="27">
        <v>20</v>
      </c>
      <c r="L67" s="27">
        <v>17</v>
      </c>
      <c r="M67" s="27">
        <v>1</v>
      </c>
      <c r="N67" s="2">
        <f t="shared" si="3"/>
        <v>1</v>
      </c>
      <c r="P67" s="19"/>
      <c r="Y67" s="25"/>
      <c r="Z67" s="25"/>
      <c r="AA67" s="25"/>
      <c r="AB67" s="25"/>
      <c r="AC67" s="2"/>
    </row>
    <row r="68" spans="1:29" x14ac:dyDescent="0.25">
      <c r="A68" s="42">
        <v>59</v>
      </c>
      <c r="B68" s="33">
        <v>44378</v>
      </c>
      <c r="C68" s="65">
        <v>1</v>
      </c>
      <c r="D68" s="34">
        <v>4</v>
      </c>
      <c r="E68" s="48" t="str">
        <f>Spelerslijst!$C$18</f>
        <v>speler 15</v>
      </c>
      <c r="F68" s="36">
        <v>19</v>
      </c>
      <c r="G68" s="36">
        <v>11</v>
      </c>
      <c r="H68" s="36">
        <v>4</v>
      </c>
      <c r="I68" s="42">
        <f t="shared" si="2"/>
        <v>1</v>
      </c>
      <c r="J68" s="48" t="str">
        <f>Spelerslijst!$C$12</f>
        <v>speler 10</v>
      </c>
      <c r="K68" s="36">
        <v>10</v>
      </c>
      <c r="L68" s="36">
        <v>11</v>
      </c>
      <c r="M68" s="36">
        <v>1</v>
      </c>
      <c r="N68" s="2">
        <f t="shared" si="3"/>
        <v>1</v>
      </c>
      <c r="P68" s="19"/>
      <c r="Y68" s="25"/>
      <c r="Z68" s="25"/>
      <c r="AA68" s="25"/>
      <c r="AB68" s="25"/>
      <c r="AC68" s="2"/>
    </row>
    <row r="69" spans="1:29" x14ac:dyDescent="0.25">
      <c r="A69" s="42">
        <v>72</v>
      </c>
      <c r="B69" s="33">
        <v>44378</v>
      </c>
      <c r="C69" s="65">
        <v>2</v>
      </c>
      <c r="D69" s="34">
        <v>6</v>
      </c>
      <c r="E69" s="35" t="str">
        <f>Spelerslijst!$C$11</f>
        <v>speler 9</v>
      </c>
      <c r="F69" s="36">
        <v>11</v>
      </c>
      <c r="G69" s="36">
        <v>18</v>
      </c>
      <c r="H69" s="36">
        <v>2</v>
      </c>
      <c r="I69" s="42">
        <f t="shared" si="2"/>
        <v>1</v>
      </c>
      <c r="J69" s="48" t="str">
        <f>Spelerslijst!$C$3</f>
        <v>speler 1</v>
      </c>
      <c r="K69" s="36">
        <v>21</v>
      </c>
      <c r="L69" s="36">
        <v>18</v>
      </c>
      <c r="M69" s="36">
        <v>4</v>
      </c>
      <c r="N69" s="2">
        <f t="shared" si="3"/>
        <v>1</v>
      </c>
      <c r="P69" s="19"/>
      <c r="Y69" s="25"/>
      <c r="Z69" s="25"/>
      <c r="AA69" s="25"/>
      <c r="AB69" s="25"/>
      <c r="AC69" s="2"/>
    </row>
    <row r="70" spans="1:29" x14ac:dyDescent="0.25">
      <c r="A70" s="42">
        <v>47</v>
      </c>
      <c r="B70" s="33">
        <v>44378</v>
      </c>
      <c r="C70" s="65">
        <v>3</v>
      </c>
      <c r="D70" s="34">
        <v>6</v>
      </c>
      <c r="E70" s="35" t="str">
        <f>Spelerslijst!$C$4</f>
        <v>speler 2</v>
      </c>
      <c r="F70" s="36">
        <v>16</v>
      </c>
      <c r="G70" s="36">
        <v>20</v>
      </c>
      <c r="H70" s="36">
        <v>4</v>
      </c>
      <c r="I70" s="42">
        <f t="shared" ref="I70:I101" si="4">COUNTA(G70:G70)</f>
        <v>1</v>
      </c>
      <c r="J70" s="35" t="str">
        <f>Spelerslijst!$C$7</f>
        <v>speler 5</v>
      </c>
      <c r="K70" s="36">
        <v>9</v>
      </c>
      <c r="L70" s="36">
        <v>20</v>
      </c>
      <c r="M70" s="36">
        <v>1</v>
      </c>
      <c r="N70" s="2">
        <f t="shared" ref="N70:N101" si="5">COUNTA(L70:L70)</f>
        <v>1</v>
      </c>
      <c r="P70" s="19"/>
      <c r="Y70" s="25"/>
      <c r="Z70" s="25"/>
      <c r="AA70" s="25"/>
      <c r="AB70" s="25"/>
      <c r="AC70" s="2"/>
    </row>
    <row r="71" spans="1:29" x14ac:dyDescent="0.25">
      <c r="A71" s="42">
        <v>48</v>
      </c>
      <c r="B71" s="33">
        <v>44378</v>
      </c>
      <c r="C71" s="65">
        <v>4</v>
      </c>
      <c r="D71" s="34">
        <v>7</v>
      </c>
      <c r="E71" s="35" t="str">
        <f>Spelerslijst!$C$5</f>
        <v>speler 3</v>
      </c>
      <c r="F71" s="36">
        <v>16</v>
      </c>
      <c r="G71" s="36">
        <v>21</v>
      </c>
      <c r="H71" s="36">
        <v>3</v>
      </c>
      <c r="I71" s="42">
        <f t="shared" si="4"/>
        <v>1</v>
      </c>
      <c r="J71" s="35" t="str">
        <f>Spelerslijst!$C$6</f>
        <v>speler 4</v>
      </c>
      <c r="K71" s="36">
        <v>25</v>
      </c>
      <c r="L71" s="36">
        <v>21</v>
      </c>
      <c r="M71" s="36">
        <v>4</v>
      </c>
      <c r="N71" s="2">
        <f t="shared" si="5"/>
        <v>1</v>
      </c>
      <c r="P71" s="19"/>
      <c r="Y71" s="25"/>
      <c r="Z71" s="25"/>
      <c r="AA71" s="25"/>
      <c r="AB71" s="25"/>
      <c r="AC71" s="2"/>
    </row>
    <row r="72" spans="1:29" x14ac:dyDescent="0.25">
      <c r="A72" s="42">
        <v>58</v>
      </c>
      <c r="B72" s="33">
        <v>44378</v>
      </c>
      <c r="C72" s="65">
        <v>5</v>
      </c>
      <c r="D72" s="34">
        <v>3</v>
      </c>
      <c r="E72" s="48" t="str">
        <f>Spelerslijst!$C$17</f>
        <v>speler 14</v>
      </c>
      <c r="F72" s="36">
        <v>22</v>
      </c>
      <c r="G72" s="36">
        <v>20</v>
      </c>
      <c r="H72" s="36">
        <v>4</v>
      </c>
      <c r="I72" s="42">
        <f t="shared" si="4"/>
        <v>1</v>
      </c>
      <c r="J72" s="48" t="str">
        <f>Spelerslijst!$C$13</f>
        <v>speler 11</v>
      </c>
      <c r="K72" s="36">
        <v>16</v>
      </c>
      <c r="L72" s="36">
        <v>20</v>
      </c>
      <c r="M72" s="36">
        <v>3</v>
      </c>
      <c r="N72" s="2">
        <f t="shared" si="5"/>
        <v>1</v>
      </c>
      <c r="P72" s="19"/>
      <c r="Y72" s="25"/>
      <c r="Z72" s="25"/>
      <c r="AA72" s="25"/>
      <c r="AB72" s="25"/>
      <c r="AC72" s="2"/>
    </row>
    <row r="73" spans="1:29" x14ac:dyDescent="0.25">
      <c r="A73" s="42">
        <v>112</v>
      </c>
      <c r="B73" s="33">
        <v>44378</v>
      </c>
      <c r="C73" s="65">
        <v>6</v>
      </c>
      <c r="D73" s="34">
        <v>3</v>
      </c>
      <c r="E73" s="35" t="str">
        <f>Spelerslijst!$C$9</f>
        <v>speler 7</v>
      </c>
      <c r="F73" s="36">
        <v>24</v>
      </c>
      <c r="G73" s="36">
        <v>23</v>
      </c>
      <c r="H73" s="36">
        <v>3</v>
      </c>
      <c r="I73" s="42">
        <f t="shared" si="4"/>
        <v>1</v>
      </c>
      <c r="J73" s="35" t="str">
        <f>Spelerslijst!$C$10</f>
        <v>speler 8</v>
      </c>
      <c r="K73" s="36">
        <v>17</v>
      </c>
      <c r="L73" s="36">
        <v>23</v>
      </c>
      <c r="M73" s="36">
        <v>4</v>
      </c>
      <c r="N73" s="2">
        <f t="shared" si="5"/>
        <v>1</v>
      </c>
      <c r="P73" s="19"/>
      <c r="Y73" s="25"/>
      <c r="Z73" s="25"/>
      <c r="AA73" s="25"/>
      <c r="AB73" s="25"/>
      <c r="AC73" s="2"/>
    </row>
    <row r="74" spans="1:29" x14ac:dyDescent="0.25">
      <c r="A74" s="42">
        <v>118</v>
      </c>
      <c r="B74" s="33">
        <v>44378</v>
      </c>
      <c r="C74" s="65">
        <v>7</v>
      </c>
      <c r="D74" s="42"/>
      <c r="E74" s="48" t="str">
        <f>Spelerslijst!$C$16</f>
        <v>speler 13</v>
      </c>
      <c r="F74" s="36">
        <v>18</v>
      </c>
      <c r="G74" s="36">
        <v>19</v>
      </c>
      <c r="H74" s="36">
        <v>2</v>
      </c>
      <c r="I74" s="42">
        <f t="shared" si="4"/>
        <v>1</v>
      </c>
      <c r="J74" s="35" t="str">
        <f>Spelerslijst!$C$4</f>
        <v>speler 2</v>
      </c>
      <c r="K74" s="36">
        <v>16</v>
      </c>
      <c r="L74" s="36">
        <v>19</v>
      </c>
      <c r="M74" s="36">
        <v>4</v>
      </c>
      <c r="N74" s="2">
        <f t="shared" si="5"/>
        <v>1</v>
      </c>
      <c r="P74" s="19"/>
      <c r="Y74" s="25"/>
      <c r="Z74" s="25"/>
      <c r="AA74" s="25"/>
      <c r="AB74" s="25"/>
      <c r="AC74" s="2"/>
    </row>
    <row r="75" spans="1:29" x14ac:dyDescent="0.25">
      <c r="A75" s="42">
        <v>52</v>
      </c>
      <c r="B75" s="33">
        <v>44378</v>
      </c>
      <c r="C75" s="65">
        <v>8</v>
      </c>
      <c r="D75" s="34">
        <v>7</v>
      </c>
      <c r="E75" s="35" t="str">
        <f>Spelerslijst!$C$10</f>
        <v>speler 8</v>
      </c>
      <c r="F75" s="36">
        <v>11</v>
      </c>
      <c r="G75" s="36">
        <v>20</v>
      </c>
      <c r="H75" s="36">
        <v>2</v>
      </c>
      <c r="I75" s="42">
        <f t="shared" si="4"/>
        <v>1</v>
      </c>
      <c r="J75" s="48" t="str">
        <f>Spelerslijst!$C$19</f>
        <v>speler 16</v>
      </c>
      <c r="K75" s="36">
        <v>43</v>
      </c>
      <c r="L75" s="36">
        <v>20</v>
      </c>
      <c r="M75" s="36">
        <v>4</v>
      </c>
      <c r="N75" s="2">
        <f t="shared" si="5"/>
        <v>1</v>
      </c>
      <c r="P75" s="19"/>
      <c r="Y75" s="25"/>
      <c r="Z75" s="25"/>
      <c r="AA75" s="25"/>
      <c r="AB75" s="25"/>
      <c r="AC75" s="2"/>
    </row>
    <row r="76" spans="1:29" x14ac:dyDescent="0.25">
      <c r="A76" s="28">
        <v>98</v>
      </c>
      <c r="B76" s="30">
        <v>44382</v>
      </c>
      <c r="C76" s="63">
        <v>1</v>
      </c>
      <c r="D76" s="31">
        <v>4</v>
      </c>
      <c r="E76" s="29" t="str">
        <f>Spelerslijst!$C$11</f>
        <v>speler 9</v>
      </c>
      <c r="F76" s="27">
        <v>19</v>
      </c>
      <c r="G76" s="27">
        <v>22</v>
      </c>
      <c r="H76" s="27">
        <v>4</v>
      </c>
      <c r="I76" s="28">
        <f t="shared" si="4"/>
        <v>1</v>
      </c>
      <c r="J76" s="29" t="str">
        <f>Spelerslijst!$C$7</f>
        <v>speler 5</v>
      </c>
      <c r="K76" s="27">
        <v>13</v>
      </c>
      <c r="L76" s="27">
        <v>22</v>
      </c>
      <c r="M76" s="27">
        <v>2</v>
      </c>
      <c r="N76" s="2">
        <f t="shared" si="5"/>
        <v>1</v>
      </c>
      <c r="P76" s="19"/>
      <c r="Y76" s="25"/>
      <c r="Z76" s="25"/>
      <c r="AA76" s="25"/>
      <c r="AB76" s="25"/>
      <c r="AC76" s="2"/>
    </row>
    <row r="77" spans="1:29" x14ac:dyDescent="0.25">
      <c r="A77" s="28">
        <v>79</v>
      </c>
      <c r="B77" s="30">
        <v>44382</v>
      </c>
      <c r="C77" s="63">
        <v>2</v>
      </c>
      <c r="D77" s="31">
        <v>5</v>
      </c>
      <c r="E77" s="29" t="str">
        <f>Spelerslijst!$C$6</f>
        <v>speler 4</v>
      </c>
      <c r="F77" s="27">
        <v>23</v>
      </c>
      <c r="G77" s="27">
        <v>22</v>
      </c>
      <c r="H77" s="27">
        <v>3</v>
      </c>
      <c r="I77" s="28">
        <f t="shared" si="4"/>
        <v>1</v>
      </c>
      <c r="J77" s="29" t="str">
        <f>Spelerslijst!$C$9</f>
        <v>speler 7</v>
      </c>
      <c r="K77" s="27">
        <v>25</v>
      </c>
      <c r="L77" s="27">
        <v>22</v>
      </c>
      <c r="M77" s="27">
        <v>4</v>
      </c>
      <c r="N77" s="2">
        <f t="shared" si="5"/>
        <v>1</v>
      </c>
      <c r="P77" s="19"/>
      <c r="Y77" s="25"/>
      <c r="Z77" s="25"/>
      <c r="AA77" s="25"/>
      <c r="AB77" s="25"/>
      <c r="AC77" s="2"/>
    </row>
    <row r="78" spans="1:29" x14ac:dyDescent="0.25">
      <c r="A78" s="28">
        <v>76</v>
      </c>
      <c r="B78" s="30">
        <v>44382</v>
      </c>
      <c r="C78" s="63">
        <v>3</v>
      </c>
      <c r="D78" s="31">
        <v>8</v>
      </c>
      <c r="E78" s="47" t="str">
        <f>Spelerslijst!$C$3</f>
        <v>speler 1</v>
      </c>
      <c r="F78" s="27">
        <v>21</v>
      </c>
      <c r="G78" s="27">
        <v>18</v>
      </c>
      <c r="H78" s="27">
        <v>4</v>
      </c>
      <c r="I78" s="28">
        <f t="shared" si="4"/>
        <v>1</v>
      </c>
      <c r="J78" s="47" t="str">
        <f>Spelerslijst!$C$12</f>
        <v>speler 10</v>
      </c>
      <c r="K78" s="27">
        <v>21</v>
      </c>
      <c r="L78" s="27">
        <v>18</v>
      </c>
      <c r="M78" s="27">
        <v>2</v>
      </c>
      <c r="N78" s="2">
        <f t="shared" si="5"/>
        <v>1</v>
      </c>
      <c r="P78" s="19"/>
      <c r="Y78" s="25"/>
      <c r="Z78" s="25"/>
      <c r="AA78" s="25"/>
      <c r="AB78" s="25"/>
      <c r="AC78" s="2"/>
    </row>
    <row r="79" spans="1:29" x14ac:dyDescent="0.25">
      <c r="A79" s="28">
        <v>101</v>
      </c>
      <c r="B79" s="30">
        <v>44382</v>
      </c>
      <c r="C79" s="63">
        <v>4</v>
      </c>
      <c r="D79" s="31">
        <v>7</v>
      </c>
      <c r="E79" s="47" t="str">
        <f>Spelerslijst!$C$14</f>
        <v>speler 12</v>
      </c>
      <c r="F79" s="27">
        <v>18</v>
      </c>
      <c r="G79" s="27">
        <v>16</v>
      </c>
      <c r="H79" s="27">
        <v>4</v>
      </c>
      <c r="I79" s="28">
        <f t="shared" si="4"/>
        <v>1</v>
      </c>
      <c r="J79" s="47" t="str">
        <f>Spelerslijst!$C$17</f>
        <v>speler 14</v>
      </c>
      <c r="K79" s="27">
        <v>19</v>
      </c>
      <c r="L79" s="27">
        <v>16</v>
      </c>
      <c r="M79" s="27">
        <v>2</v>
      </c>
      <c r="N79" s="2">
        <f t="shared" si="5"/>
        <v>1</v>
      </c>
      <c r="P79" s="19"/>
      <c r="Y79" s="25"/>
      <c r="Z79" s="25"/>
      <c r="AA79" s="25"/>
      <c r="AB79" s="25"/>
      <c r="AC79" s="2"/>
    </row>
    <row r="80" spans="1:29" x14ac:dyDescent="0.25">
      <c r="A80" s="28">
        <v>82</v>
      </c>
      <c r="B80" s="30">
        <v>44382</v>
      </c>
      <c r="C80" s="63">
        <v>5</v>
      </c>
      <c r="D80" s="31">
        <v>2</v>
      </c>
      <c r="E80" s="29" t="str">
        <f>Spelerslijst!$C$10</f>
        <v>speler 8</v>
      </c>
      <c r="F80" s="27">
        <v>17</v>
      </c>
      <c r="G80" s="27">
        <v>15</v>
      </c>
      <c r="H80" s="27">
        <v>4</v>
      </c>
      <c r="I80" s="28">
        <f t="shared" si="4"/>
        <v>1</v>
      </c>
      <c r="J80" s="29" t="str">
        <f>Spelerslijst!$C$6</f>
        <v>speler 4</v>
      </c>
      <c r="K80" s="27">
        <v>11</v>
      </c>
      <c r="L80" s="27">
        <v>15</v>
      </c>
      <c r="M80" s="27">
        <v>1</v>
      </c>
      <c r="N80" s="2">
        <f t="shared" si="5"/>
        <v>1</v>
      </c>
      <c r="P80" s="19"/>
      <c r="Y80" s="25"/>
      <c r="Z80" s="25"/>
      <c r="AA80" s="25"/>
      <c r="AB80" s="25"/>
      <c r="AC80" s="2"/>
    </row>
    <row r="81" spans="1:30" x14ac:dyDescent="0.25">
      <c r="A81" s="28">
        <v>85</v>
      </c>
      <c r="B81" s="30">
        <v>44382</v>
      </c>
      <c r="C81" s="63">
        <v>6</v>
      </c>
      <c r="D81" s="31">
        <v>5</v>
      </c>
      <c r="E81" s="47" t="str">
        <f>Spelerslijst!$C$13</f>
        <v>speler 11</v>
      </c>
      <c r="F81" s="27">
        <v>9</v>
      </c>
      <c r="G81" s="27">
        <v>16</v>
      </c>
      <c r="H81" s="27">
        <v>1</v>
      </c>
      <c r="I81" s="28">
        <f t="shared" si="4"/>
        <v>1</v>
      </c>
      <c r="J81" s="47" t="str">
        <f>Spelerslijst!$C$3</f>
        <v>speler 1</v>
      </c>
      <c r="K81" s="27">
        <v>21</v>
      </c>
      <c r="L81" s="27">
        <v>16</v>
      </c>
      <c r="M81" s="27">
        <v>4</v>
      </c>
      <c r="N81" s="2">
        <f t="shared" si="5"/>
        <v>1</v>
      </c>
      <c r="P81" s="19"/>
      <c r="Y81" s="25"/>
      <c r="Z81" s="25"/>
      <c r="AA81" s="25"/>
      <c r="AB81" s="25"/>
      <c r="AC81" s="2"/>
    </row>
    <row r="82" spans="1:30" x14ac:dyDescent="0.25">
      <c r="A82" s="28">
        <v>97</v>
      </c>
      <c r="B82" s="30">
        <v>44382</v>
      </c>
      <c r="C82" s="63">
        <v>7</v>
      </c>
      <c r="D82" s="31">
        <v>3</v>
      </c>
      <c r="E82" s="29" t="str">
        <f>Spelerslijst!$C$10</f>
        <v>speler 8</v>
      </c>
      <c r="F82" s="27">
        <v>15</v>
      </c>
      <c r="G82" s="27">
        <v>19</v>
      </c>
      <c r="H82" s="27">
        <v>3</v>
      </c>
      <c r="I82" s="28">
        <f t="shared" si="4"/>
        <v>1</v>
      </c>
      <c r="J82" s="29" t="str">
        <f>Spelerslijst!$C$8</f>
        <v>speler 6</v>
      </c>
      <c r="K82" s="27">
        <v>19</v>
      </c>
      <c r="L82" s="27">
        <v>19</v>
      </c>
      <c r="M82" s="27">
        <v>4</v>
      </c>
      <c r="N82" s="2">
        <f t="shared" si="5"/>
        <v>1</v>
      </c>
      <c r="P82" s="19"/>
      <c r="Y82" s="25"/>
      <c r="Z82" s="25"/>
      <c r="AA82" s="25"/>
      <c r="AB82" s="25"/>
      <c r="AC82" s="2"/>
    </row>
    <row r="83" spans="1:30" x14ac:dyDescent="0.25">
      <c r="A83" s="42">
        <v>115</v>
      </c>
      <c r="B83" s="33">
        <v>44385</v>
      </c>
      <c r="C83" s="65">
        <v>1</v>
      </c>
      <c r="D83" s="34">
        <v>7</v>
      </c>
      <c r="E83" s="48" t="str">
        <f>Spelerslijst!$C$13</f>
        <v>speler 11</v>
      </c>
      <c r="F83" s="36">
        <v>17</v>
      </c>
      <c r="G83" s="36">
        <v>18</v>
      </c>
      <c r="H83" s="36">
        <v>4</v>
      </c>
      <c r="I83" s="42">
        <f t="shared" si="4"/>
        <v>1</v>
      </c>
      <c r="J83" s="35" t="str">
        <f>Spelerslijst!$C$7</f>
        <v>speler 5</v>
      </c>
      <c r="K83" s="36">
        <v>13</v>
      </c>
      <c r="L83" s="36">
        <v>18</v>
      </c>
      <c r="M83" s="36">
        <v>2</v>
      </c>
      <c r="N83" s="2">
        <f t="shared" si="5"/>
        <v>1</v>
      </c>
      <c r="P83" s="19"/>
      <c r="Y83" s="25"/>
      <c r="Z83" s="25"/>
      <c r="AA83" s="25"/>
      <c r="AB83" s="25"/>
      <c r="AC83" s="2"/>
    </row>
    <row r="84" spans="1:30" ht="15.75" thickBot="1" x14ac:dyDescent="0.3">
      <c r="A84" s="42">
        <v>89</v>
      </c>
      <c r="B84" s="33">
        <v>44385</v>
      </c>
      <c r="C84" s="65">
        <v>2</v>
      </c>
      <c r="D84" s="34">
        <v>9</v>
      </c>
      <c r="E84" s="48" t="str">
        <f>Spelerslijst!$C$18</f>
        <v>speler 15</v>
      </c>
      <c r="F84" s="36">
        <v>6</v>
      </c>
      <c r="G84" s="36">
        <v>13</v>
      </c>
      <c r="H84" s="36">
        <v>1</v>
      </c>
      <c r="I84" s="42">
        <f t="shared" si="4"/>
        <v>1</v>
      </c>
      <c r="J84" s="48" t="str">
        <f>Spelerslijst!$C$16</f>
        <v>speler 13</v>
      </c>
      <c r="K84" s="36">
        <v>27</v>
      </c>
      <c r="L84" s="36">
        <v>13</v>
      </c>
      <c r="M84" s="36">
        <v>4</v>
      </c>
      <c r="N84" s="2">
        <f t="shared" si="5"/>
        <v>1</v>
      </c>
      <c r="Q84"/>
      <c r="R84"/>
      <c r="S84"/>
      <c r="T84"/>
      <c r="U84"/>
      <c r="Z84" s="25"/>
      <c r="AA84" s="25"/>
      <c r="AB84" s="1"/>
      <c r="AC84" s="2"/>
    </row>
    <row r="85" spans="1:30" x14ac:dyDescent="0.25">
      <c r="A85" s="42">
        <v>50</v>
      </c>
      <c r="B85" s="33">
        <v>44385</v>
      </c>
      <c r="C85" s="65">
        <v>3</v>
      </c>
      <c r="D85" s="34">
        <v>9</v>
      </c>
      <c r="E85" s="35" t="str">
        <f>Spelerslijst!$C$8</f>
        <v>speler 6</v>
      </c>
      <c r="F85" s="36">
        <v>18</v>
      </c>
      <c r="G85" s="36">
        <v>31</v>
      </c>
      <c r="H85" s="36">
        <v>3</v>
      </c>
      <c r="I85" s="42">
        <f t="shared" si="4"/>
        <v>1</v>
      </c>
      <c r="J85" s="35" t="str">
        <f>Spelerslijst!$C$4</f>
        <v>speler 2</v>
      </c>
      <c r="K85" s="36">
        <v>16</v>
      </c>
      <c r="L85" s="36">
        <v>31</v>
      </c>
      <c r="M85" s="36">
        <v>4</v>
      </c>
      <c r="N85" s="2">
        <f t="shared" si="5"/>
        <v>1</v>
      </c>
      <c r="P85" s="77" t="s">
        <v>16</v>
      </c>
      <c r="Q85" s="78"/>
      <c r="R85" s="78"/>
      <c r="S85" s="78"/>
      <c r="T85" s="78"/>
      <c r="U85" s="78"/>
      <c r="V85" s="79"/>
      <c r="Z85" s="25"/>
      <c r="AA85" s="25"/>
      <c r="AB85" s="1"/>
      <c r="AC85" s="2"/>
    </row>
    <row r="86" spans="1:30" x14ac:dyDescent="0.25">
      <c r="A86" s="42">
        <v>78</v>
      </c>
      <c r="B86" s="33">
        <v>44385</v>
      </c>
      <c r="C86" s="65">
        <v>5</v>
      </c>
      <c r="D86" s="34">
        <v>6</v>
      </c>
      <c r="E86" s="35" t="str">
        <f>Spelerslijst!$C$5</f>
        <v>speler 3</v>
      </c>
      <c r="F86" s="36">
        <v>18</v>
      </c>
      <c r="G86" s="36">
        <v>27</v>
      </c>
      <c r="H86" s="36">
        <v>4</v>
      </c>
      <c r="I86" s="42">
        <f t="shared" si="4"/>
        <v>1</v>
      </c>
      <c r="J86" s="35" t="str">
        <f>Spelerslijst!$C$10</f>
        <v>speler 8</v>
      </c>
      <c r="K86" s="36">
        <v>12</v>
      </c>
      <c r="L86" s="36">
        <v>27</v>
      </c>
      <c r="M86" s="36">
        <v>2</v>
      </c>
      <c r="N86" s="2">
        <f t="shared" si="5"/>
        <v>1</v>
      </c>
      <c r="P86" s="80"/>
      <c r="Q86" s="81"/>
      <c r="R86" s="81"/>
      <c r="S86" s="81"/>
      <c r="T86" s="81"/>
      <c r="U86" s="81"/>
      <c r="V86" s="82"/>
      <c r="Z86" s="25"/>
      <c r="AA86" s="25"/>
      <c r="AB86" s="1"/>
      <c r="AC86" s="2"/>
    </row>
    <row r="87" spans="1:30" x14ac:dyDescent="0.25">
      <c r="A87" s="42">
        <v>62</v>
      </c>
      <c r="B87" s="33">
        <v>44385</v>
      </c>
      <c r="C87" s="65">
        <v>6</v>
      </c>
      <c r="D87" s="34">
        <v>7</v>
      </c>
      <c r="E87" s="35" t="str">
        <f>Spelerslijst!$C$4</f>
        <v>speler 2</v>
      </c>
      <c r="F87" s="36">
        <v>10</v>
      </c>
      <c r="G87" s="36">
        <v>15</v>
      </c>
      <c r="H87" s="36">
        <v>2</v>
      </c>
      <c r="I87" s="42">
        <f t="shared" si="4"/>
        <v>1</v>
      </c>
      <c r="J87" s="35" t="str">
        <f>Spelerslijst!$C$9</f>
        <v>speler 7</v>
      </c>
      <c r="K87" s="36">
        <v>25</v>
      </c>
      <c r="L87" s="36">
        <v>15</v>
      </c>
      <c r="M87" s="36">
        <v>4</v>
      </c>
      <c r="N87" s="2">
        <f t="shared" si="5"/>
        <v>1</v>
      </c>
      <c r="P87" s="80"/>
      <c r="Q87" s="81"/>
      <c r="R87" s="81"/>
      <c r="S87" s="81"/>
      <c r="T87" s="81"/>
      <c r="U87" s="81"/>
      <c r="V87" s="82"/>
    </row>
    <row r="88" spans="1:30" ht="15.75" thickBot="1" x14ac:dyDescent="0.3">
      <c r="A88" s="42">
        <v>133</v>
      </c>
      <c r="B88" s="33">
        <v>44385</v>
      </c>
      <c r="C88" s="65">
        <v>7</v>
      </c>
      <c r="D88" s="42"/>
      <c r="E88" s="48" t="str">
        <f>Spelerslijst!$C$16</f>
        <v>speler 13</v>
      </c>
      <c r="F88" s="36">
        <v>27</v>
      </c>
      <c r="G88" s="36">
        <v>33</v>
      </c>
      <c r="H88" s="36">
        <v>4</v>
      </c>
      <c r="I88" s="42">
        <f t="shared" si="4"/>
        <v>1</v>
      </c>
      <c r="J88" s="35" t="str">
        <f>Spelerslijst!$C$6</f>
        <v>speler 4</v>
      </c>
      <c r="K88" s="36">
        <v>23</v>
      </c>
      <c r="L88" s="36">
        <v>33</v>
      </c>
      <c r="M88" s="36">
        <v>3</v>
      </c>
      <c r="N88" s="2">
        <f t="shared" si="5"/>
        <v>1</v>
      </c>
      <c r="P88" s="80"/>
      <c r="Q88" s="81"/>
      <c r="R88" s="81"/>
      <c r="S88" s="81"/>
      <c r="T88" s="81"/>
      <c r="U88" s="81"/>
      <c r="V88" s="82"/>
      <c r="Y88" s="96" t="s">
        <v>49</v>
      </c>
      <c r="Z88" s="96"/>
      <c r="AA88" s="96"/>
      <c r="AB88" s="96"/>
      <c r="AC88" s="71" t="s">
        <v>50</v>
      </c>
      <c r="AD88" s="72">
        <v>15</v>
      </c>
    </row>
    <row r="89" spans="1:30" x14ac:dyDescent="0.25">
      <c r="A89" s="28">
        <v>88</v>
      </c>
      <c r="B89" s="30">
        <v>44389</v>
      </c>
      <c r="C89" s="63">
        <v>1</v>
      </c>
      <c r="D89" s="31">
        <v>8</v>
      </c>
      <c r="E89" s="47" t="str">
        <f>Spelerslijst!$C$16</f>
        <v>speler 13</v>
      </c>
      <c r="F89" s="27">
        <v>27</v>
      </c>
      <c r="G89" s="27">
        <v>18</v>
      </c>
      <c r="H89" s="27">
        <v>4</v>
      </c>
      <c r="I89" s="28">
        <f t="shared" si="4"/>
        <v>1</v>
      </c>
      <c r="J89" s="47" t="str">
        <f>Spelerslijst!$C$17</f>
        <v>speler 14</v>
      </c>
      <c r="K89" s="27">
        <v>11</v>
      </c>
      <c r="L89" s="27">
        <v>18</v>
      </c>
      <c r="M89" s="27">
        <v>1</v>
      </c>
      <c r="N89" s="2">
        <f t="shared" si="5"/>
        <v>1</v>
      </c>
      <c r="P89" s="83"/>
      <c r="Q89" s="84"/>
      <c r="R89" s="84"/>
      <c r="S89" s="84"/>
      <c r="T89" s="84"/>
      <c r="U89" s="84"/>
      <c r="V89" s="85"/>
      <c r="Y89" s="96"/>
      <c r="Z89" s="96"/>
      <c r="AA89" s="96"/>
      <c r="AB89" s="96"/>
      <c r="AC89" s="71"/>
      <c r="AD89" s="72"/>
    </row>
    <row r="90" spans="1:30" x14ac:dyDescent="0.25">
      <c r="A90" s="28">
        <v>108</v>
      </c>
      <c r="B90" s="30">
        <v>44389</v>
      </c>
      <c r="C90" s="63">
        <v>2</v>
      </c>
      <c r="D90" s="31">
        <v>4</v>
      </c>
      <c r="E90" s="29" t="str">
        <f>Spelerslijst!$C$5</f>
        <v>speler 3</v>
      </c>
      <c r="F90" s="27">
        <v>18</v>
      </c>
      <c r="G90" s="27">
        <v>10</v>
      </c>
      <c r="H90" s="27">
        <v>4</v>
      </c>
      <c r="I90" s="28">
        <f t="shared" si="4"/>
        <v>1</v>
      </c>
      <c r="J90" s="47" t="str">
        <f>Spelerslijst!$C$14</f>
        <v>speler 12</v>
      </c>
      <c r="K90" s="27">
        <v>11</v>
      </c>
      <c r="L90" s="27">
        <v>10</v>
      </c>
      <c r="M90" s="27">
        <v>2</v>
      </c>
      <c r="N90" s="2">
        <f t="shared" si="5"/>
        <v>1</v>
      </c>
      <c r="P90" s="13"/>
      <c r="Q90" s="14"/>
      <c r="R90" s="14"/>
      <c r="S90" s="14"/>
      <c r="T90" s="14"/>
      <c r="U90" s="14"/>
      <c r="V90" s="15"/>
      <c r="Y90" s="96"/>
      <c r="Z90" s="96"/>
      <c r="AA90" s="96"/>
      <c r="AB90" s="96"/>
      <c r="AC90" s="71"/>
      <c r="AD90" s="72"/>
    </row>
    <row r="91" spans="1:30" ht="15.75" thickBot="1" x14ac:dyDescent="0.3">
      <c r="A91" s="28">
        <v>126</v>
      </c>
      <c r="B91" s="30">
        <v>44389</v>
      </c>
      <c r="C91" s="63">
        <v>3</v>
      </c>
      <c r="D91" s="28"/>
      <c r="E91" s="29" t="str">
        <f>Spelerslijst!$C$8</f>
        <v>speler 6</v>
      </c>
      <c r="F91" s="27">
        <v>15</v>
      </c>
      <c r="G91" s="27">
        <v>25</v>
      </c>
      <c r="H91" s="27">
        <v>2</v>
      </c>
      <c r="I91" s="28">
        <f t="shared" si="4"/>
        <v>1</v>
      </c>
      <c r="J91" s="47" t="str">
        <f>Spelerslijst!$C$13</f>
        <v>speler 11</v>
      </c>
      <c r="K91" s="27">
        <v>17</v>
      </c>
      <c r="L91" s="27">
        <v>25</v>
      </c>
      <c r="M91" s="27">
        <v>4</v>
      </c>
      <c r="N91" s="2">
        <f t="shared" si="5"/>
        <v>1</v>
      </c>
      <c r="P91" s="16"/>
      <c r="Q91" s="17"/>
      <c r="R91" s="17"/>
      <c r="S91" s="17"/>
      <c r="T91" s="17"/>
      <c r="U91" s="17"/>
      <c r="V91" s="18"/>
      <c r="Y91" s="96" t="s">
        <v>51</v>
      </c>
      <c r="Z91" s="96"/>
      <c r="AA91" s="96"/>
      <c r="AB91" s="96"/>
      <c r="AC91" s="71" t="s">
        <v>50</v>
      </c>
      <c r="AD91" s="72">
        <v>16</v>
      </c>
    </row>
    <row r="92" spans="1:30" ht="15.75" thickBot="1" x14ac:dyDescent="0.3">
      <c r="A92" s="28">
        <v>94</v>
      </c>
      <c r="B92" s="30">
        <v>44389</v>
      </c>
      <c r="C92" s="63">
        <v>4</v>
      </c>
      <c r="D92" s="31">
        <v>4</v>
      </c>
      <c r="E92" s="29" t="str">
        <f>Spelerslijst!$C$6</f>
        <v>speler 4</v>
      </c>
      <c r="F92" s="27">
        <v>25</v>
      </c>
      <c r="G92" s="27">
        <v>10</v>
      </c>
      <c r="H92" s="27">
        <v>4</v>
      </c>
      <c r="I92" s="28">
        <f t="shared" si="4"/>
        <v>1</v>
      </c>
      <c r="J92" s="29" t="str">
        <f>Spelerslijst!$C$11</f>
        <v>speler 9</v>
      </c>
      <c r="K92" s="27">
        <v>7</v>
      </c>
      <c r="L92" s="27">
        <v>10</v>
      </c>
      <c r="M92" s="27">
        <v>1</v>
      </c>
      <c r="N92" s="2">
        <f t="shared" si="5"/>
        <v>1</v>
      </c>
      <c r="P92" s="6"/>
      <c r="Q92" s="7"/>
      <c r="R92" s="7"/>
      <c r="S92" s="7"/>
      <c r="T92" s="7"/>
      <c r="U92" s="7"/>
      <c r="V92" s="8"/>
      <c r="Y92" s="96"/>
      <c r="Z92" s="96"/>
      <c r="AA92" s="96"/>
      <c r="AB92" s="96"/>
      <c r="AC92" s="71"/>
      <c r="AD92" s="72"/>
    </row>
    <row r="93" spans="1:30" x14ac:dyDescent="0.25">
      <c r="A93" s="28">
        <v>91</v>
      </c>
      <c r="B93" s="30">
        <v>44389</v>
      </c>
      <c r="C93" s="63">
        <v>5</v>
      </c>
      <c r="D93" s="31">
        <v>7</v>
      </c>
      <c r="E93" s="47" t="str">
        <f>Spelerslijst!$C$3</f>
        <v>speler 1</v>
      </c>
      <c r="F93" s="27">
        <v>21</v>
      </c>
      <c r="G93" s="27">
        <v>20</v>
      </c>
      <c r="H93" s="27">
        <v>4</v>
      </c>
      <c r="I93" s="28">
        <f t="shared" si="4"/>
        <v>1</v>
      </c>
      <c r="J93" s="47" t="str">
        <f>Spelerslijst!$C$14</f>
        <v>speler 12</v>
      </c>
      <c r="K93" s="27">
        <v>15</v>
      </c>
      <c r="L93" s="27">
        <v>20</v>
      </c>
      <c r="M93" s="27">
        <v>2</v>
      </c>
      <c r="N93" s="2">
        <f t="shared" si="5"/>
        <v>1</v>
      </c>
      <c r="P93" s="86" t="s">
        <v>22</v>
      </c>
      <c r="Q93" s="89" t="s">
        <v>10</v>
      </c>
      <c r="R93" s="92" t="s">
        <v>12</v>
      </c>
      <c r="S93" s="92" t="s">
        <v>13</v>
      </c>
      <c r="T93" s="92" t="s">
        <v>14</v>
      </c>
      <c r="U93" s="97" t="s">
        <v>213</v>
      </c>
      <c r="V93" s="68" t="s">
        <v>11</v>
      </c>
      <c r="Y93" s="96"/>
      <c r="Z93" s="96"/>
      <c r="AA93" s="96"/>
      <c r="AB93" s="96"/>
      <c r="AC93" s="71"/>
      <c r="AD93" s="72"/>
    </row>
    <row r="94" spans="1:30" x14ac:dyDescent="0.25">
      <c r="A94" s="28">
        <v>99</v>
      </c>
      <c r="B94" s="30">
        <v>44389</v>
      </c>
      <c r="C94" s="63">
        <v>6</v>
      </c>
      <c r="D94" s="31">
        <v>5</v>
      </c>
      <c r="E94" s="47" t="str">
        <f>Spelerslijst!$C$12</f>
        <v>speler 10</v>
      </c>
      <c r="F94" s="27">
        <v>24</v>
      </c>
      <c r="G94" s="27">
        <v>20</v>
      </c>
      <c r="H94" s="27">
        <v>4</v>
      </c>
      <c r="I94" s="28">
        <f t="shared" si="4"/>
        <v>1</v>
      </c>
      <c r="J94" s="47" t="str">
        <f>Spelerslijst!$C$19</f>
        <v>speler 16</v>
      </c>
      <c r="K94" s="27">
        <v>35</v>
      </c>
      <c r="L94" s="27">
        <v>20</v>
      </c>
      <c r="M94" s="27">
        <v>2</v>
      </c>
      <c r="N94" s="2">
        <f t="shared" si="5"/>
        <v>1</v>
      </c>
      <c r="P94" s="87"/>
      <c r="Q94" s="90"/>
      <c r="R94" s="93"/>
      <c r="S94" s="93"/>
      <c r="T94" s="93"/>
      <c r="U94" s="98"/>
      <c r="V94" s="69"/>
      <c r="Y94" s="96" t="s">
        <v>52</v>
      </c>
      <c r="Z94" s="96"/>
      <c r="AA94" s="96"/>
      <c r="AB94" s="96"/>
      <c r="AC94" s="71" t="s">
        <v>50</v>
      </c>
      <c r="AD94" s="72">
        <v>17</v>
      </c>
    </row>
    <row r="95" spans="1:30" x14ac:dyDescent="0.25">
      <c r="A95" s="28">
        <v>86</v>
      </c>
      <c r="B95" s="30">
        <v>44389</v>
      </c>
      <c r="C95" s="63">
        <v>7</v>
      </c>
      <c r="D95" s="31">
        <v>6</v>
      </c>
      <c r="E95" s="47" t="str">
        <f>Spelerslijst!$C$14</f>
        <v>speler 12</v>
      </c>
      <c r="F95" s="27">
        <v>17</v>
      </c>
      <c r="G95" s="27">
        <v>17</v>
      </c>
      <c r="H95" s="27">
        <v>3</v>
      </c>
      <c r="I95" s="28">
        <f t="shared" si="4"/>
        <v>1</v>
      </c>
      <c r="J95" s="47" t="str">
        <f>Spelerslijst!$C$19</f>
        <v>speler 16</v>
      </c>
      <c r="K95" s="27">
        <v>43</v>
      </c>
      <c r="L95" s="27">
        <v>17</v>
      </c>
      <c r="M95" s="27">
        <v>4</v>
      </c>
      <c r="N95" s="2">
        <f t="shared" si="5"/>
        <v>1</v>
      </c>
      <c r="P95" s="87"/>
      <c r="Q95" s="90"/>
      <c r="R95" s="93"/>
      <c r="S95" s="93"/>
      <c r="T95" s="93"/>
      <c r="U95" s="98"/>
      <c r="V95" s="69"/>
      <c r="Y95" s="96"/>
      <c r="Z95" s="96"/>
      <c r="AA95" s="96"/>
      <c r="AB95" s="96"/>
      <c r="AC95" s="71"/>
      <c r="AD95" s="72"/>
    </row>
    <row r="96" spans="1:30" x14ac:dyDescent="0.25">
      <c r="A96" s="42">
        <v>96</v>
      </c>
      <c r="B96" s="33">
        <v>44392</v>
      </c>
      <c r="C96" s="65">
        <v>1</v>
      </c>
      <c r="D96" s="34">
        <v>2</v>
      </c>
      <c r="E96" s="35" t="str">
        <f>Spelerslijst!$C$8</f>
        <v>speler 6</v>
      </c>
      <c r="F96" s="36">
        <v>4</v>
      </c>
      <c r="G96" s="36">
        <v>16</v>
      </c>
      <c r="H96" s="36">
        <v>0</v>
      </c>
      <c r="I96" s="42">
        <f t="shared" si="4"/>
        <v>1</v>
      </c>
      <c r="J96" s="35" t="str">
        <f>Spelerslijst!$C$9</f>
        <v>speler 7</v>
      </c>
      <c r="K96" s="36">
        <v>25</v>
      </c>
      <c r="L96" s="36">
        <v>16</v>
      </c>
      <c r="M96" s="36">
        <v>4</v>
      </c>
      <c r="N96" s="2">
        <f t="shared" si="5"/>
        <v>1</v>
      </c>
      <c r="P96" s="87"/>
      <c r="Q96" s="90"/>
      <c r="R96" s="93"/>
      <c r="S96" s="93"/>
      <c r="T96" s="93"/>
      <c r="U96" s="98"/>
      <c r="V96" s="69"/>
      <c r="Y96" s="96"/>
      <c r="Z96" s="96"/>
      <c r="AA96" s="96"/>
      <c r="AB96" s="96"/>
      <c r="AC96" s="71"/>
      <c r="AD96" s="72"/>
    </row>
    <row r="97" spans="1:30" x14ac:dyDescent="0.25">
      <c r="A97" s="42">
        <v>84</v>
      </c>
      <c r="B97" s="33">
        <v>44392</v>
      </c>
      <c r="C97" s="65">
        <v>3</v>
      </c>
      <c r="D97" s="34">
        <v>4</v>
      </c>
      <c r="E97" s="48" t="str">
        <f>Spelerslijst!$C$12</f>
        <v>speler 10</v>
      </c>
      <c r="F97" s="36">
        <v>19</v>
      </c>
      <c r="G97" s="36">
        <v>19</v>
      </c>
      <c r="H97" s="36">
        <v>2</v>
      </c>
      <c r="I97" s="42">
        <f t="shared" si="4"/>
        <v>1</v>
      </c>
      <c r="J97" s="35" t="str">
        <f>Spelerslijst!$C$4</f>
        <v>speler 2</v>
      </c>
      <c r="K97" s="36">
        <v>16</v>
      </c>
      <c r="L97" s="36">
        <v>19</v>
      </c>
      <c r="M97" s="36">
        <v>4</v>
      </c>
      <c r="N97" s="2">
        <f t="shared" si="5"/>
        <v>1</v>
      </c>
      <c r="P97" s="87"/>
      <c r="Q97" s="90"/>
      <c r="R97" s="93"/>
      <c r="S97" s="93"/>
      <c r="T97" s="93"/>
      <c r="U97" s="98"/>
      <c r="V97" s="69"/>
      <c r="Y97" s="96" t="s">
        <v>53</v>
      </c>
      <c r="Z97" s="96"/>
      <c r="AA97" s="96"/>
      <c r="AB97" s="96"/>
      <c r="AC97" s="71" t="s">
        <v>50</v>
      </c>
      <c r="AD97" s="72">
        <v>18</v>
      </c>
    </row>
    <row r="98" spans="1:30" ht="15.75" thickBot="1" x14ac:dyDescent="0.3">
      <c r="A98" s="42">
        <v>119</v>
      </c>
      <c r="B98" s="33">
        <v>44392</v>
      </c>
      <c r="C98" s="65">
        <v>4</v>
      </c>
      <c r="D98" s="42"/>
      <c r="E98" s="48" t="str">
        <f>Spelerslijst!$C$17</f>
        <v>speler 14</v>
      </c>
      <c r="F98" s="36">
        <v>15</v>
      </c>
      <c r="G98" s="36">
        <v>14</v>
      </c>
      <c r="H98" s="36">
        <v>2</v>
      </c>
      <c r="I98" s="42">
        <f t="shared" si="4"/>
        <v>1</v>
      </c>
      <c r="J98" s="48" t="str">
        <f>Spelerslijst!$C$3</f>
        <v>speler 1</v>
      </c>
      <c r="K98" s="36">
        <v>21</v>
      </c>
      <c r="L98" s="36">
        <v>14</v>
      </c>
      <c r="M98" s="36">
        <v>4</v>
      </c>
      <c r="N98" s="2">
        <f t="shared" si="5"/>
        <v>1</v>
      </c>
      <c r="P98" s="88"/>
      <c r="Q98" s="91"/>
      <c r="R98" s="94"/>
      <c r="S98" s="94"/>
      <c r="T98" s="94"/>
      <c r="U98" s="99"/>
      <c r="V98" s="70"/>
      <c r="Y98" s="96"/>
      <c r="Z98" s="96"/>
      <c r="AA98" s="96"/>
      <c r="AB98" s="96"/>
      <c r="AC98" s="71"/>
      <c r="AD98" s="72"/>
    </row>
    <row r="99" spans="1:30" x14ac:dyDescent="0.25">
      <c r="A99" s="42">
        <v>83</v>
      </c>
      <c r="B99" s="33">
        <v>44392</v>
      </c>
      <c r="C99" s="65">
        <v>5</v>
      </c>
      <c r="D99" s="34">
        <v>3</v>
      </c>
      <c r="E99" s="35" t="str">
        <f>Spelerslijst!$C$11</f>
        <v>speler 9</v>
      </c>
      <c r="F99" s="36">
        <v>19</v>
      </c>
      <c r="G99" s="36">
        <v>20</v>
      </c>
      <c r="H99" s="36">
        <v>4</v>
      </c>
      <c r="I99" s="42">
        <f t="shared" si="4"/>
        <v>1</v>
      </c>
      <c r="J99" s="35" t="str">
        <f>Spelerslijst!$C$5</f>
        <v>speler 3</v>
      </c>
      <c r="K99" s="36">
        <v>17</v>
      </c>
      <c r="L99" s="36">
        <v>20</v>
      </c>
      <c r="M99" s="36">
        <v>3</v>
      </c>
      <c r="N99" s="2">
        <f t="shared" si="5"/>
        <v>1</v>
      </c>
      <c r="P99" s="39"/>
      <c r="Q99" s="40"/>
      <c r="R99" s="40"/>
      <c r="S99" s="40"/>
      <c r="T99" s="40"/>
      <c r="U99" s="40"/>
      <c r="V99" s="41"/>
      <c r="Y99" s="96"/>
      <c r="Z99" s="96"/>
      <c r="AA99" s="96"/>
      <c r="AB99" s="96"/>
      <c r="AC99" s="71"/>
      <c r="AD99" s="72"/>
    </row>
    <row r="100" spans="1:30" x14ac:dyDescent="0.25">
      <c r="A100" s="42">
        <v>134</v>
      </c>
      <c r="B100" s="33">
        <v>44392</v>
      </c>
      <c r="C100" s="65">
        <v>6</v>
      </c>
      <c r="D100" s="42"/>
      <c r="E100" s="48" t="str">
        <f>Spelerslijst!$C$17</f>
        <v>speler 14</v>
      </c>
      <c r="F100" s="36">
        <v>22</v>
      </c>
      <c r="G100" s="36">
        <v>16</v>
      </c>
      <c r="H100" s="36">
        <v>4</v>
      </c>
      <c r="I100" s="42">
        <f t="shared" si="4"/>
        <v>1</v>
      </c>
      <c r="J100" s="35" t="str">
        <f>Spelerslijst!$C$5</f>
        <v>speler 3</v>
      </c>
      <c r="K100" s="36">
        <v>8</v>
      </c>
      <c r="L100" s="36">
        <v>16</v>
      </c>
      <c r="M100" s="36">
        <v>1</v>
      </c>
      <c r="N100" s="2">
        <f t="shared" si="5"/>
        <v>1</v>
      </c>
      <c r="P100" s="9" t="str">
        <f t="array" ref="P100">INDEX(Spelerslijst!$C$3:$C$19,MATCH(LARGE(SUMIF($E$6:$E$112,Spelerslijst!$C$3:$C$19,$H$6:$H$112)+SUMIF($J$6:$J$112,Spelerslijst!$C$3:$C$19,$M$6:$M$112)+(ROW($1:$17)/1000),ROW(A1)),SUMIF($E$6:$E$112,Spelerslijst!$C$3:$C$19,$H$6:$H$112)+SUMIF($J$6:$J$112,Spelerslijst!$C$3:$C$19,$M$6:$M$112)+(ROW($1:$17)/1000),0))</f>
        <v>speler 1</v>
      </c>
      <c r="Q100" s="10">
        <f t="shared" ref="Q100:Q116" si="6">SUMIF($E$6:$E$129,P100,$I$6:$I$129)+SUMIF($J$6:$J$129,P100,$N$6:$N$129)</f>
        <v>14</v>
      </c>
      <c r="R100" s="10">
        <f>SUMIF($E$6:$E$125,P100,$F$6:$F$125)+SUMIF($J$6:$J$125,P100,$K$6:$K$125)</f>
        <v>287</v>
      </c>
      <c r="S100" s="10">
        <f>SUMIF($E$6:$E$125,P100,$G$6:$G$125)+SUMIF($J$6:$J$125,P100,$L$6:$L$125)</f>
        <v>254</v>
      </c>
      <c r="T100" s="11">
        <f t="shared" ref="T100:T114" si="7">IF(S100=0,"",R100/S100)</f>
        <v>1.1299212598425197</v>
      </c>
      <c r="U100" s="54">
        <f>(T100-INDEX(Spelerslijst!$D$3:$D$28,MATCH('18 spelers'!$P100,Spelerslijst!$C$3:$C$28,0)))/INDEX(Spelerslijst!$D$3:$D$28,MATCH('18 spelers'!$P100,Spelerslijst!$C$3:$C$28,0))</f>
        <v>7.6115485564304405E-2</v>
      </c>
      <c r="V100" s="12">
        <f>SUMIF($E$6:$E$125,P100,$H$6:$H$125)+SUMIF($J$6:$J$125,P100,$M$6:$M$125)</f>
        <v>54</v>
      </c>
      <c r="Y100" s="96" t="s">
        <v>54</v>
      </c>
      <c r="Z100" s="96"/>
      <c r="AA100" s="96"/>
      <c r="AB100" s="96"/>
      <c r="AC100" s="71" t="s">
        <v>50</v>
      </c>
      <c r="AD100" s="72">
        <v>19</v>
      </c>
    </row>
    <row r="101" spans="1:30" x14ac:dyDescent="0.25">
      <c r="A101" s="42">
        <v>106</v>
      </c>
      <c r="B101" s="33">
        <v>44392</v>
      </c>
      <c r="C101" s="65">
        <v>7</v>
      </c>
      <c r="D101" s="34">
        <v>6</v>
      </c>
      <c r="E101" s="48" t="str">
        <f>Spelerslijst!$C$3</f>
        <v>speler 1</v>
      </c>
      <c r="F101" s="36">
        <v>21</v>
      </c>
      <c r="G101" s="36">
        <v>15</v>
      </c>
      <c r="H101" s="36">
        <v>4</v>
      </c>
      <c r="I101" s="42">
        <f t="shared" si="4"/>
        <v>1</v>
      </c>
      <c r="J101" s="48" t="str">
        <f>Spelerslijst!$C$16</f>
        <v>speler 13</v>
      </c>
      <c r="K101" s="36">
        <v>14</v>
      </c>
      <c r="L101" s="36">
        <v>15</v>
      </c>
      <c r="M101" s="36">
        <v>1</v>
      </c>
      <c r="N101" s="2">
        <f t="shared" si="5"/>
        <v>1</v>
      </c>
      <c r="P101" s="9" t="str">
        <f t="array" ref="P101">INDEX(Spelerslijst!$C$3:$C$19,MATCH(LARGE(SUMIF($E$6:$E$112,Spelerslijst!$C$3:$C$19,$H$6:$H$112)+SUMIF($J$6:$J$112,Spelerslijst!$C$3:$C$19,$M$6:$M$112)+(ROW($1:$17)/1000),ROW(A2)),SUMIF($E$6:$E$112,Spelerslijst!$C$3:$C$19,$H$6:$H$112)+SUMIF($J$6:$J$112,Spelerslijst!$C$3:$C$19,$M$6:$M$112)+(ROW($1:$17)/1000),0))</f>
        <v>speler 13</v>
      </c>
      <c r="Q101" s="10">
        <f t="shared" si="6"/>
        <v>15</v>
      </c>
      <c r="R101" s="10">
        <f t="shared" ref="R101:R116" si="8">SUMIF($E$6:$E$125,P101,$F$6:$F$125)+SUMIF($J$6:$J$125,P101,$K$6:$K$125)</f>
        <v>372</v>
      </c>
      <c r="S101" s="10">
        <f t="shared" ref="S101:S116" si="9">SUMIF($E$6:$E$125,P101,$G$6:$G$125)+SUMIF($J$6:$J$125,P101,$L$6:$L$125)</f>
        <v>283</v>
      </c>
      <c r="T101" s="11">
        <f t="shared" si="7"/>
        <v>1.3144876325088339</v>
      </c>
      <c r="U101" s="54">
        <f>(T101-INDEX(Spelerslijst!$D$3:$D$28,MATCH('18 spelers'!$P101,Spelerslijst!$C$3:$C$28,0)))/INDEX(Spelerslijst!$D$3:$D$28,MATCH('18 spelers'!$P101,Spelerslijst!$C$3:$C$28,0))</f>
        <v>-1.9039080217288167E-2</v>
      </c>
      <c r="V101" s="12">
        <f t="shared" ref="V101:V116" si="10">SUMIF($E$6:$E$125,P101,$H$6:$H$125)+SUMIF($J$6:$J$125,P101,$M$6:$M$125)</f>
        <v>53</v>
      </c>
      <c r="Y101" s="96"/>
      <c r="Z101" s="96"/>
      <c r="AA101" s="96"/>
      <c r="AB101" s="96"/>
      <c r="AC101" s="71"/>
      <c r="AD101" s="72"/>
    </row>
    <row r="102" spans="1:30" x14ac:dyDescent="0.25">
      <c r="A102" s="28">
        <v>64</v>
      </c>
      <c r="B102" s="30">
        <v>44396</v>
      </c>
      <c r="C102" s="63">
        <v>1</v>
      </c>
      <c r="D102" s="31">
        <v>9</v>
      </c>
      <c r="E102" s="29" t="str">
        <f>Spelerslijst!$C$6</f>
        <v>speler 4</v>
      </c>
      <c r="F102" s="27">
        <v>25</v>
      </c>
      <c r="G102" s="27">
        <v>15</v>
      </c>
      <c r="H102" s="27">
        <v>4</v>
      </c>
      <c r="I102" s="28">
        <f t="shared" ref="I102:I129" si="11">COUNTA(G102:G102)</f>
        <v>1</v>
      </c>
      <c r="J102" s="29" t="str">
        <f>Spelerslijst!$C$7</f>
        <v>speler 5</v>
      </c>
      <c r="K102" s="27">
        <v>12</v>
      </c>
      <c r="L102" s="27">
        <v>15</v>
      </c>
      <c r="M102" s="27">
        <v>2</v>
      </c>
      <c r="N102" s="2">
        <f t="shared" ref="N102:N129" si="12">COUNTA(L102:L102)</f>
        <v>1</v>
      </c>
      <c r="P102" s="9" t="str">
        <f t="array" ref="P102">INDEX(Spelerslijst!$C$3:$C$19,MATCH(LARGE(SUMIF($E$6:$E$112,Spelerslijst!$C$3:$C$19,$H$6:$H$112)+SUMIF($J$6:$J$112,Spelerslijst!$C$3:$C$19,$M$6:$M$112)+(ROW($1:$17)/1000),ROW(A3)),SUMIF($E$6:$E$112,Spelerslijst!$C$3:$C$19,$H$6:$H$112)+SUMIF($J$6:$J$112,Spelerslijst!$C$3:$C$19,$M$6:$M$112)+(ROW($1:$17)/1000),0))</f>
        <v>speler 3</v>
      </c>
      <c r="Q102" s="10">
        <f t="shared" si="6"/>
        <v>15</v>
      </c>
      <c r="R102" s="10">
        <f t="shared" si="8"/>
        <v>238</v>
      </c>
      <c r="S102" s="10">
        <f t="shared" si="9"/>
        <v>272</v>
      </c>
      <c r="T102" s="11">
        <f t="shared" si="7"/>
        <v>0.875</v>
      </c>
      <c r="U102" s="54">
        <f>(T102-INDEX(Spelerslijst!$D$3:$D$28,MATCH('18 spelers'!$P102,Spelerslijst!$C$3:$C$28,0)))/INDEX(Spelerslijst!$D$3:$D$28,MATCH('18 spelers'!$P102,Spelerslijst!$C$3:$C$28,0))</f>
        <v>5.4216867469879568E-2</v>
      </c>
      <c r="V102" s="12">
        <f t="shared" si="10"/>
        <v>47</v>
      </c>
      <c r="Y102" s="96"/>
      <c r="Z102" s="96"/>
      <c r="AA102" s="96"/>
      <c r="AB102" s="96"/>
      <c r="AC102" s="71"/>
      <c r="AD102" s="72"/>
    </row>
    <row r="103" spans="1:30" x14ac:dyDescent="0.25">
      <c r="A103" s="28">
        <v>81</v>
      </c>
      <c r="B103" s="30">
        <v>44396</v>
      </c>
      <c r="C103" s="63">
        <v>1</v>
      </c>
      <c r="D103" s="31">
        <v>2</v>
      </c>
      <c r="E103" s="29" t="str">
        <f>Spelerslijst!$C$9</f>
        <v>speler 7</v>
      </c>
      <c r="F103" s="27">
        <v>25</v>
      </c>
      <c r="G103" s="27">
        <v>13</v>
      </c>
      <c r="H103" s="27">
        <v>4</v>
      </c>
      <c r="I103" s="28">
        <f t="shared" si="11"/>
        <v>1</v>
      </c>
      <c r="J103" s="29" t="str">
        <f>Spelerslijst!$C$7</f>
        <v>speler 5</v>
      </c>
      <c r="K103" s="27">
        <v>6</v>
      </c>
      <c r="L103" s="27">
        <v>13</v>
      </c>
      <c r="M103" s="27">
        <v>1</v>
      </c>
      <c r="N103" s="2">
        <f t="shared" si="12"/>
        <v>1</v>
      </c>
      <c r="P103" s="9" t="str">
        <f t="array" ref="P103">INDEX(Spelerslijst!$C$3:$C$19,MATCH(LARGE(SUMIF($E$6:$E$112,Spelerslijst!$C$3:$C$19,$H$6:$H$112)+SUMIF($J$6:$J$112,Spelerslijst!$C$3:$C$19,$M$6:$M$112)+(ROW($1:$17)/1000),ROW(A4)),SUMIF($E$6:$E$112,Spelerslijst!$C$3:$C$19,$H$6:$H$112)+SUMIF($J$6:$J$112,Spelerslijst!$C$3:$C$19,$M$6:$M$112)+(ROW($1:$17)/1000),0))</f>
        <v>speler 9</v>
      </c>
      <c r="Q103" s="10">
        <f t="shared" si="6"/>
        <v>14</v>
      </c>
      <c r="R103" s="10">
        <f t="shared" si="8"/>
        <v>228</v>
      </c>
      <c r="S103" s="10">
        <f t="shared" si="9"/>
        <v>284</v>
      </c>
      <c r="T103" s="11">
        <f t="shared" si="7"/>
        <v>0.80281690140845074</v>
      </c>
      <c r="U103" s="54">
        <f>(T103-INDEX(Spelerslijst!$D$3:$D$28,MATCH('18 spelers'!$P103,Spelerslijst!$C$3:$C$28,0)))/INDEX(Spelerslijst!$D$3:$D$28,MATCH('18 spelers'!$P103,Spelerslijst!$C$3:$C$28,0))</f>
        <v>-0.14593946658675447</v>
      </c>
      <c r="V103" s="12">
        <f t="shared" si="10"/>
        <v>45</v>
      </c>
      <c r="Y103" s="96" t="s">
        <v>55</v>
      </c>
      <c r="Z103" s="96"/>
      <c r="AA103" s="96"/>
      <c r="AB103" s="96"/>
      <c r="AC103" s="71" t="s">
        <v>50</v>
      </c>
      <c r="AD103" s="72" t="s">
        <v>56</v>
      </c>
    </row>
    <row r="104" spans="1:30" x14ac:dyDescent="0.25">
      <c r="A104" s="28">
        <v>103</v>
      </c>
      <c r="B104" s="30">
        <v>44396</v>
      </c>
      <c r="C104" s="63">
        <v>2</v>
      </c>
      <c r="D104" s="31">
        <v>9</v>
      </c>
      <c r="E104" s="47" t="str">
        <f>Spelerslijst!$C$16</f>
        <v>speler 13</v>
      </c>
      <c r="F104" s="27">
        <v>27</v>
      </c>
      <c r="G104" s="27">
        <v>26</v>
      </c>
      <c r="H104" s="27">
        <v>4</v>
      </c>
      <c r="I104" s="28">
        <f t="shared" si="11"/>
        <v>1</v>
      </c>
      <c r="J104" s="47" t="str">
        <f>Spelerslijst!$C$19</f>
        <v>speler 16</v>
      </c>
      <c r="K104" s="27">
        <v>18</v>
      </c>
      <c r="L104" s="27">
        <v>26</v>
      </c>
      <c r="M104" s="27">
        <v>1</v>
      </c>
      <c r="N104" s="2">
        <f t="shared" si="12"/>
        <v>1</v>
      </c>
      <c r="P104" s="9" t="str">
        <f t="array" ref="P104">INDEX(Spelerslijst!$C$3:$C$19,MATCH(LARGE(SUMIF($E$6:$E$112,Spelerslijst!$C$3:$C$19,$H$6:$H$112)+SUMIF($J$6:$J$112,Spelerslijst!$C$3:$C$19,$M$6:$M$112)+(ROW($1:$17)/1000),ROW(A5)),SUMIF($E$6:$E$112,Spelerslijst!$C$3:$C$19,$H$6:$H$112)+SUMIF($J$6:$J$112,Spelerslijst!$C$3:$C$19,$M$6:$M$112)+(ROW($1:$17)/1000),0))</f>
        <v>speler 7</v>
      </c>
      <c r="Q104" s="10">
        <f t="shared" si="6"/>
        <v>13</v>
      </c>
      <c r="R104" s="10">
        <f t="shared" si="8"/>
        <v>283</v>
      </c>
      <c r="S104" s="10">
        <f t="shared" si="9"/>
        <v>216</v>
      </c>
      <c r="T104" s="11">
        <f t="shared" si="7"/>
        <v>1.3101851851851851</v>
      </c>
      <c r="U104" s="54">
        <f>(T104-INDEX(Spelerslijst!$D$3:$D$28,MATCH('18 spelers'!$P104,Spelerslijst!$C$3:$C$28,0)))/INDEX(Spelerslijst!$D$3:$D$28,MATCH('18 spelers'!$P104,Spelerslijst!$C$3:$C$28,0))</f>
        <v>5.6600955794504137E-2</v>
      </c>
      <c r="V104" s="12">
        <f t="shared" si="10"/>
        <v>42</v>
      </c>
      <c r="Y104" s="96"/>
      <c r="Z104" s="96"/>
      <c r="AA104" s="96"/>
      <c r="AB104" s="96"/>
      <c r="AC104" s="71"/>
      <c r="AD104" s="72"/>
    </row>
    <row r="105" spans="1:30" x14ac:dyDescent="0.25">
      <c r="A105" s="42">
        <v>136</v>
      </c>
      <c r="B105" s="30">
        <v>44396</v>
      </c>
      <c r="C105" s="63">
        <v>2</v>
      </c>
      <c r="D105" s="28"/>
      <c r="E105" s="47" t="str">
        <f>Spelerslijst!$C$19</f>
        <v>speler 16</v>
      </c>
      <c r="F105" s="27">
        <v>26</v>
      </c>
      <c r="G105" s="27">
        <v>20</v>
      </c>
      <c r="H105" s="27">
        <v>2</v>
      </c>
      <c r="I105" s="28">
        <f t="shared" si="11"/>
        <v>1</v>
      </c>
      <c r="J105" s="47" t="str">
        <f>Spelerslijst!$C$3</f>
        <v>speler 1</v>
      </c>
      <c r="K105" s="27">
        <v>21</v>
      </c>
      <c r="L105" s="27">
        <v>20</v>
      </c>
      <c r="M105" s="27">
        <v>4</v>
      </c>
      <c r="N105" s="2">
        <f t="shared" si="12"/>
        <v>1</v>
      </c>
      <c r="P105" s="9" t="str">
        <f t="array" ref="P105">INDEX(Spelerslijst!$C$3:$C$19,MATCH(LARGE(SUMIF($E$6:$E$112,Spelerslijst!$C$3:$C$19,$H$6:$H$112)+SUMIF($J$6:$J$112,Spelerslijst!$C$3:$C$19,$M$6:$M$112)+(ROW($1:$17)/1000),ROW(A6)),SUMIF($E$6:$E$112,Spelerslijst!$C$3:$C$19,$H$6:$H$112)+SUMIF($J$6:$J$112,Spelerslijst!$C$3:$C$19,$M$6:$M$112)+(ROW($1:$17)/1000),0))</f>
        <v>speler 16</v>
      </c>
      <c r="Q105" s="10">
        <f t="shared" si="6"/>
        <v>15</v>
      </c>
      <c r="R105" s="10">
        <f t="shared" si="8"/>
        <v>516</v>
      </c>
      <c r="S105" s="10">
        <f t="shared" si="9"/>
        <v>262</v>
      </c>
      <c r="T105" s="11">
        <f t="shared" si="7"/>
        <v>1.9694656488549618</v>
      </c>
      <c r="U105" s="54">
        <f>(T105-INDEX(Spelerslijst!$D$3:$D$28,MATCH('18 spelers'!$P105,Spelerslijst!$C$3:$C$28,0)))/INDEX(Spelerslijst!$D$3:$D$28,MATCH('18 spelers'!$P105,Spelerslijst!$C$3:$C$28,0))</f>
        <v>-7.9688949133195477E-2</v>
      </c>
      <c r="V105" s="12">
        <f t="shared" si="10"/>
        <v>41</v>
      </c>
      <c r="Y105" s="96"/>
      <c r="Z105" s="96"/>
      <c r="AA105" s="96"/>
      <c r="AB105" s="96"/>
      <c r="AC105" s="71"/>
      <c r="AD105" s="72"/>
    </row>
    <row r="106" spans="1:30" x14ac:dyDescent="0.25">
      <c r="A106" s="28">
        <v>113</v>
      </c>
      <c r="B106" s="30">
        <v>44396</v>
      </c>
      <c r="C106" s="63">
        <v>3</v>
      </c>
      <c r="D106" s="31">
        <v>5</v>
      </c>
      <c r="E106" s="29" t="str">
        <f>Spelerslijst!$C$11</f>
        <v>speler 9</v>
      </c>
      <c r="F106" s="27">
        <v>13</v>
      </c>
      <c r="G106" s="27">
        <v>14</v>
      </c>
      <c r="H106" s="27">
        <v>2</v>
      </c>
      <c r="I106" s="28">
        <f t="shared" si="11"/>
        <v>1</v>
      </c>
      <c r="J106" s="29" t="str">
        <f>Spelerslijst!$C$9</f>
        <v>speler 7</v>
      </c>
      <c r="K106" s="27">
        <v>25</v>
      </c>
      <c r="L106" s="27">
        <v>14</v>
      </c>
      <c r="M106" s="27">
        <v>4</v>
      </c>
      <c r="N106" s="2">
        <f t="shared" si="12"/>
        <v>1</v>
      </c>
      <c r="P106" s="9" t="str">
        <f t="array" ref="P106">INDEX(Spelerslijst!$C$3:$C$19,MATCH(LARGE(SUMIF($E$6:$E$112,Spelerslijst!$C$3:$C$19,$H$6:$H$112)+SUMIF($J$6:$J$112,Spelerslijst!$C$3:$C$19,$M$6:$M$112)+(ROW($1:$17)/1000),ROW(A7)),SUMIF($E$6:$E$112,Spelerslijst!$C$3:$C$19,$H$6:$H$112)+SUMIF($J$6:$J$112,Spelerslijst!$C$3:$C$19,$M$6:$M$112)+(ROW($1:$17)/1000),0))</f>
        <v>speler 14</v>
      </c>
      <c r="Q106" s="10">
        <f t="shared" si="6"/>
        <v>15</v>
      </c>
      <c r="R106" s="10">
        <f t="shared" si="8"/>
        <v>257</v>
      </c>
      <c r="S106" s="10">
        <f t="shared" si="9"/>
        <v>231</v>
      </c>
      <c r="T106" s="11">
        <f t="shared" si="7"/>
        <v>1.1125541125541125</v>
      </c>
      <c r="U106" s="54">
        <f>(T106-INDEX(Spelerslijst!$D$3:$D$28,MATCH('18 spelers'!$P106,Spelerslijst!$C$3:$C$28,0)))/INDEX(Spelerslijst!$D$3:$D$28,MATCH('18 spelers'!$P106,Spelerslijst!$C$3:$C$28,0))</f>
        <v>-6.648113790971061E-3</v>
      </c>
      <c r="V106" s="12">
        <f t="shared" si="10"/>
        <v>41</v>
      </c>
    </row>
    <row r="107" spans="1:30" x14ac:dyDescent="0.25">
      <c r="A107" s="28">
        <v>104</v>
      </c>
      <c r="B107" s="30">
        <v>44396</v>
      </c>
      <c r="C107" s="63">
        <v>4</v>
      </c>
      <c r="D107" s="31">
        <v>9</v>
      </c>
      <c r="E107" s="47" t="str">
        <f>Spelerslijst!$C$17</f>
        <v>speler 14</v>
      </c>
      <c r="F107" s="27">
        <v>22</v>
      </c>
      <c r="G107" s="27">
        <v>10</v>
      </c>
      <c r="H107" s="27">
        <v>4</v>
      </c>
      <c r="I107" s="28">
        <f t="shared" si="11"/>
        <v>1</v>
      </c>
      <c r="J107" s="47" t="str">
        <f>Spelerslijst!$C$18</f>
        <v>speler 15</v>
      </c>
      <c r="K107" s="27">
        <v>13</v>
      </c>
      <c r="L107" s="27">
        <v>10</v>
      </c>
      <c r="M107" s="27">
        <v>2</v>
      </c>
      <c r="N107" s="2">
        <f t="shared" si="12"/>
        <v>1</v>
      </c>
      <c r="P107" s="9" t="str">
        <f t="array" ref="P107">INDEX(Spelerslijst!$C$3:$C$19,MATCH(LARGE(SUMIF($E$6:$E$112,Spelerslijst!$C$3:$C$19,$H$6:$H$112)+SUMIF($J$6:$J$112,Spelerslijst!$C$3:$C$19,$M$6:$M$112)+(ROW($1:$17)/1000),ROW(A8)),SUMIF($E$6:$E$112,Spelerslijst!$C$3:$C$19,$H$6:$H$112)+SUMIF($J$6:$J$112,Spelerslijst!$C$3:$C$19,$M$6:$M$112)+(ROW($1:$17)/1000),0))</f>
        <v>speler 4</v>
      </c>
      <c r="Q107" s="10">
        <f t="shared" si="6"/>
        <v>13</v>
      </c>
      <c r="R107" s="10">
        <f t="shared" si="8"/>
        <v>289</v>
      </c>
      <c r="S107" s="10">
        <f t="shared" si="9"/>
        <v>228</v>
      </c>
      <c r="T107" s="11">
        <f t="shared" si="7"/>
        <v>1.2675438596491229</v>
      </c>
      <c r="U107" s="54">
        <f>(T107-INDEX(Spelerslijst!$D$3:$D$28,MATCH('18 spelers'!$P107,Spelerslijst!$C$3:$C$28,0)))/INDEX(Spelerslijst!$D$3:$D$28,MATCH('18 spelers'!$P107,Spelerslijst!$C$3:$C$28,0))</f>
        <v>3.0523463129368194E-2</v>
      </c>
      <c r="V107" s="12">
        <f t="shared" si="10"/>
        <v>41</v>
      </c>
    </row>
    <row r="108" spans="1:30" x14ac:dyDescent="0.25">
      <c r="A108" s="28">
        <v>80</v>
      </c>
      <c r="B108" s="30">
        <v>44396</v>
      </c>
      <c r="C108" s="63">
        <v>5</v>
      </c>
      <c r="D108" s="31">
        <v>4</v>
      </c>
      <c r="E108" s="29" t="str">
        <f>Spelerslijst!$C$7</f>
        <v>speler 5</v>
      </c>
      <c r="F108" s="27">
        <v>11</v>
      </c>
      <c r="G108" s="27">
        <v>18</v>
      </c>
      <c r="H108" s="27">
        <v>2</v>
      </c>
      <c r="I108" s="28">
        <f t="shared" si="11"/>
        <v>1</v>
      </c>
      <c r="J108" s="29" t="str">
        <f>Spelerslijst!$C$8</f>
        <v>speler 6</v>
      </c>
      <c r="K108" s="27">
        <v>19</v>
      </c>
      <c r="L108" s="27">
        <v>18</v>
      </c>
      <c r="M108" s="27">
        <v>4</v>
      </c>
      <c r="N108" s="2">
        <f t="shared" si="12"/>
        <v>1</v>
      </c>
      <c r="P108" s="9" t="str">
        <f t="array" ref="P108">INDEX(Spelerslijst!$C$3:$C$19,MATCH(LARGE(SUMIF($E$6:$E$112,Spelerslijst!$C$3:$C$19,$H$6:$H$112)+SUMIF($J$6:$J$112,Spelerslijst!$C$3:$C$19,$M$6:$M$112)+(ROW($1:$17)/1000),ROW(A9)),SUMIF($E$6:$E$112,Spelerslijst!$C$3:$C$19,$H$6:$H$112)+SUMIF($J$6:$J$112,Spelerslijst!$C$3:$C$19,$M$6:$M$112)+(ROW($1:$17)/1000),0))</f>
        <v>speler 2</v>
      </c>
      <c r="Q108" s="10">
        <f t="shared" si="6"/>
        <v>13</v>
      </c>
      <c r="R108" s="10">
        <f t="shared" si="8"/>
        <v>176</v>
      </c>
      <c r="S108" s="10">
        <f t="shared" si="9"/>
        <v>252</v>
      </c>
      <c r="T108" s="11">
        <f t="shared" si="7"/>
        <v>0.69841269841269837</v>
      </c>
      <c r="U108" s="54">
        <f>(T108-INDEX(Spelerslijst!$D$3:$D$28,MATCH('18 spelers'!$P108,Spelerslijst!$C$3:$C$28,0)))/INDEX(Spelerslijst!$D$3:$D$28,MATCH('18 spelers'!$P108,Spelerslijst!$C$3:$C$28,0))</f>
        <v>7.4481074481074383E-2</v>
      </c>
      <c r="V108" s="12">
        <f t="shared" si="10"/>
        <v>40</v>
      </c>
    </row>
    <row r="109" spans="1:30" x14ac:dyDescent="0.25">
      <c r="A109" s="42">
        <v>123</v>
      </c>
      <c r="B109" s="33">
        <v>44399</v>
      </c>
      <c r="C109" s="65">
        <v>1</v>
      </c>
      <c r="D109" s="42"/>
      <c r="E109" s="35" t="str">
        <f>Spelerslijst!$C$5</f>
        <v>speler 3</v>
      </c>
      <c r="F109" s="36">
        <v>18</v>
      </c>
      <c r="G109" s="36">
        <v>14</v>
      </c>
      <c r="H109" s="36">
        <v>4</v>
      </c>
      <c r="I109" s="42">
        <f t="shared" si="11"/>
        <v>1</v>
      </c>
      <c r="J109" s="48" t="str">
        <f>Spelerslijst!$C$16</f>
        <v>speler 13</v>
      </c>
      <c r="K109" s="36">
        <v>16</v>
      </c>
      <c r="L109" s="36">
        <v>14</v>
      </c>
      <c r="M109" s="36">
        <v>2</v>
      </c>
      <c r="N109" s="2">
        <f t="shared" si="12"/>
        <v>1</v>
      </c>
      <c r="P109" s="9" t="str">
        <f t="array" ref="P109">INDEX(Spelerslijst!$C$3:$C$19,MATCH(LARGE(SUMIF($E$6:$E$112,Spelerslijst!$C$3:$C$19,$H$6:$H$112)+SUMIF($J$6:$J$112,Spelerslijst!$C$3:$C$19,$M$6:$M$112)+(ROW($1:$17)/1000),ROW(A10)),SUMIF($E$6:$E$112,Spelerslijst!$C$3:$C$19,$H$6:$H$112)+SUMIF($J$6:$J$112,Spelerslijst!$C$3:$C$19,$M$6:$M$112)+(ROW($1:$17)/1000),0))</f>
        <v>speler 6</v>
      </c>
      <c r="Q109" s="10">
        <f t="shared" si="6"/>
        <v>14</v>
      </c>
      <c r="R109" s="10">
        <f t="shared" si="8"/>
        <v>218</v>
      </c>
      <c r="S109" s="10">
        <f t="shared" si="9"/>
        <v>295</v>
      </c>
      <c r="T109" s="11">
        <f t="shared" si="7"/>
        <v>0.73898305084745763</v>
      </c>
      <c r="U109" s="54">
        <f>(T109-INDEX(Spelerslijst!$D$3:$D$28,MATCH('18 spelers'!$P109,Spelerslijst!$C$3:$C$28,0)))/INDEX(Spelerslijst!$D$3:$D$28,MATCH('18 spelers'!$P109,Spelerslijst!$C$3:$C$28,0))</f>
        <v>-0.2221231043710972</v>
      </c>
      <c r="V109" s="12">
        <f t="shared" si="10"/>
        <v>38</v>
      </c>
    </row>
    <row r="110" spans="1:30" x14ac:dyDescent="0.25">
      <c r="A110" s="42">
        <v>77</v>
      </c>
      <c r="B110" s="33">
        <v>44399</v>
      </c>
      <c r="C110" s="65">
        <v>2</v>
      </c>
      <c r="D110" s="34">
        <v>7</v>
      </c>
      <c r="E110" s="35" t="str">
        <f>Spelerslijst!$C$4</f>
        <v>speler 2</v>
      </c>
      <c r="F110" s="36">
        <v>16</v>
      </c>
      <c r="G110" s="36">
        <v>22</v>
      </c>
      <c r="H110" s="36">
        <v>4</v>
      </c>
      <c r="I110" s="42">
        <f t="shared" si="11"/>
        <v>1</v>
      </c>
      <c r="J110" s="35" t="str">
        <f>Spelerslijst!$C$11</f>
        <v>speler 9</v>
      </c>
      <c r="K110" s="36">
        <v>17</v>
      </c>
      <c r="L110" s="36">
        <v>22</v>
      </c>
      <c r="M110" s="36">
        <v>3</v>
      </c>
      <c r="N110" s="2">
        <f t="shared" si="12"/>
        <v>1</v>
      </c>
      <c r="P110" s="9" t="str">
        <f t="array" ref="P110">INDEX(Spelerslijst!$C$3:$C$19,MATCH(LARGE(SUMIF($E$6:$E$112,Spelerslijst!$C$3:$C$19,$H$6:$H$112)+SUMIF($J$6:$J$112,Spelerslijst!$C$3:$C$19,$M$6:$M$112)+(ROW($1:$17)/1000),ROW(A11)),SUMIF($E$6:$E$112,Spelerslijst!$C$3:$C$19,$H$6:$H$112)+SUMIF($J$6:$J$112,Spelerslijst!$C$3:$C$19,$M$6:$M$112)+(ROW($1:$17)/1000),0))</f>
        <v>speler 12</v>
      </c>
      <c r="Q110" s="10">
        <f t="shared" si="6"/>
        <v>12</v>
      </c>
      <c r="R110" s="10">
        <f t="shared" si="8"/>
        <v>193</v>
      </c>
      <c r="S110" s="10">
        <f t="shared" si="9"/>
        <v>209</v>
      </c>
      <c r="T110" s="11">
        <f t="shared" si="7"/>
        <v>0.92344497607655507</v>
      </c>
      <c r="U110" s="54">
        <f>(T110-INDEX(Spelerslijst!$D$3:$D$28,MATCH('18 spelers'!$P110,Spelerslijst!$C$3:$C$28,0)))/INDEX(Spelerslijst!$D$3:$D$28,MATCH('18 spelers'!$P110,Spelerslijst!$C$3:$C$28,0))</f>
        <v>7.3773227995994284E-2</v>
      </c>
      <c r="V110" s="12">
        <f t="shared" si="10"/>
        <v>37</v>
      </c>
    </row>
    <row r="111" spans="1:30" x14ac:dyDescent="0.25">
      <c r="A111" s="42">
        <v>105</v>
      </c>
      <c r="B111" s="33">
        <v>44399</v>
      </c>
      <c r="C111" s="65">
        <v>4</v>
      </c>
      <c r="D111" s="34">
        <v>7</v>
      </c>
      <c r="E111" s="48" t="str">
        <f>Spelerslijst!$C$19</f>
        <v>speler 16</v>
      </c>
      <c r="F111" s="36">
        <v>43</v>
      </c>
      <c r="G111" s="36">
        <v>15</v>
      </c>
      <c r="H111" s="36">
        <v>4</v>
      </c>
      <c r="I111" s="42">
        <f t="shared" si="11"/>
        <v>1</v>
      </c>
      <c r="J111" s="48" t="str">
        <f>Spelerslijst!$C$17</f>
        <v>speler 14</v>
      </c>
      <c r="K111" s="36">
        <v>14</v>
      </c>
      <c r="L111" s="36">
        <v>15</v>
      </c>
      <c r="M111" s="36">
        <v>2</v>
      </c>
      <c r="N111" s="2">
        <f t="shared" si="12"/>
        <v>1</v>
      </c>
      <c r="P111" s="9" t="str">
        <f t="array" ref="P111">INDEX(Spelerslijst!$C$3:$C$19,MATCH(LARGE(SUMIF($E$6:$E$112,Spelerslijst!$C$3:$C$19,$H$6:$H$112)+SUMIF($J$6:$J$112,Spelerslijst!$C$3:$C$19,$M$6:$M$112)+(ROW($1:$17)/1000),ROW(A12)),SUMIF($E$6:$E$112,Spelerslijst!$C$3:$C$19,$H$6:$H$112)+SUMIF($J$6:$J$112,Spelerslijst!$C$3:$C$19,$M$6:$M$112)+(ROW($1:$17)/1000),0))</f>
        <v>speler 8</v>
      </c>
      <c r="Q111" s="10">
        <f t="shared" si="6"/>
        <v>12</v>
      </c>
      <c r="R111" s="10">
        <f t="shared" si="8"/>
        <v>169</v>
      </c>
      <c r="S111" s="10">
        <f t="shared" si="9"/>
        <v>232</v>
      </c>
      <c r="T111" s="11">
        <f t="shared" si="7"/>
        <v>0.72844827586206895</v>
      </c>
      <c r="U111" s="54">
        <f>(T111-INDEX(Spelerslijst!$D$3:$D$28,MATCH('18 spelers'!$P111,Spelerslijst!$C$3:$C$28,0)))/INDEX(Spelerslijst!$D$3:$D$28,MATCH('18 spelers'!$P111,Spelerslijst!$C$3:$C$28,0))</f>
        <v>-7.7913574858140613E-2</v>
      </c>
      <c r="V111" s="12">
        <f t="shared" si="10"/>
        <v>36</v>
      </c>
      <c r="W111"/>
    </row>
    <row r="112" spans="1:30" x14ac:dyDescent="0.25">
      <c r="A112" s="42">
        <v>122</v>
      </c>
      <c r="B112" s="33">
        <v>44399</v>
      </c>
      <c r="C112" s="65">
        <v>4</v>
      </c>
      <c r="D112" s="42"/>
      <c r="E112" s="35" t="str">
        <f>Spelerslijst!$C$4</f>
        <v>speler 2</v>
      </c>
      <c r="F112" s="36">
        <v>10</v>
      </c>
      <c r="G112" s="36">
        <v>18</v>
      </c>
      <c r="H112" s="36">
        <v>2</v>
      </c>
      <c r="I112" s="42">
        <f t="shared" si="11"/>
        <v>1</v>
      </c>
      <c r="J112" s="48" t="str">
        <f>Spelerslijst!$C$17</f>
        <v>speler 14</v>
      </c>
      <c r="K112" s="36">
        <v>22</v>
      </c>
      <c r="L112" s="36">
        <v>18</v>
      </c>
      <c r="M112" s="36">
        <v>4</v>
      </c>
      <c r="N112" s="2">
        <f t="shared" si="12"/>
        <v>1</v>
      </c>
      <c r="P112" s="9" t="str">
        <f t="array" ref="P112">INDEX(Spelerslijst!$C$3:$C$19,MATCH(LARGE(SUMIF($E$6:$E$112,Spelerslijst!$C$3:$C$19,$H$6:$H$112)+SUMIF($J$6:$J$112,Spelerslijst!$C$3:$C$19,$M$6:$M$112)+(ROW($1:$17)/1000),ROW(A13)),SUMIF($E$6:$E$112,Spelerslijst!$C$3:$C$19,$H$6:$H$112)+SUMIF($J$6:$J$112,Spelerslijst!$C$3:$C$19,$M$6:$M$112)+(ROW($1:$17)/1000),0))</f>
        <v>speler 10</v>
      </c>
      <c r="Q112" s="10">
        <f t="shared" si="6"/>
        <v>12</v>
      </c>
      <c r="R112" s="10">
        <f t="shared" si="8"/>
        <v>251</v>
      </c>
      <c r="S112" s="10">
        <f t="shared" si="9"/>
        <v>215</v>
      </c>
      <c r="T112" s="11">
        <f t="shared" si="7"/>
        <v>1.1674418604651162</v>
      </c>
      <c r="U112" s="54">
        <f>(T112-INDEX(Spelerslijst!$D$3:$D$28,MATCH('18 spelers'!$P112,Spelerslijst!$C$3:$C$28,0)))/INDEX(Spelerslijst!$D$3:$D$28,MATCH('18 spelers'!$P112,Spelerslijst!$C$3:$C$28,0))</f>
        <v>-1.0642491131257387E-2</v>
      </c>
      <c r="V112" s="12">
        <f t="shared" si="10"/>
        <v>33</v>
      </c>
      <c r="W112"/>
    </row>
    <row r="113" spans="1:23" x14ac:dyDescent="0.25">
      <c r="A113" s="42">
        <v>100</v>
      </c>
      <c r="B113" s="33">
        <v>44399</v>
      </c>
      <c r="C113" s="65">
        <v>5</v>
      </c>
      <c r="D113" s="34">
        <v>6</v>
      </c>
      <c r="E113" s="48" t="str">
        <f>Spelerslijst!$C$13</f>
        <v>speler 11</v>
      </c>
      <c r="F113" s="36">
        <v>6</v>
      </c>
      <c r="G113" s="36">
        <v>27</v>
      </c>
      <c r="H113" s="36">
        <v>1</v>
      </c>
      <c r="I113" s="42">
        <f t="shared" si="11"/>
        <v>1</v>
      </c>
      <c r="J113" s="48" t="str">
        <f>Spelerslijst!$C$18</f>
        <v>speler 15</v>
      </c>
      <c r="K113" s="36">
        <v>19</v>
      </c>
      <c r="L113" s="36">
        <v>27</v>
      </c>
      <c r="M113" s="36">
        <v>4</v>
      </c>
      <c r="N113" s="2">
        <f t="shared" si="12"/>
        <v>1</v>
      </c>
      <c r="P113" s="9" t="str">
        <f t="array" ref="P113">INDEX(Spelerslijst!$C$3:$C$19,MATCH(LARGE(SUMIF($E$6:$E$112,Spelerslijst!$C$3:$C$19,$H$6:$H$112)+SUMIF($J$6:$J$112,Spelerslijst!$C$3:$C$19,$M$6:$M$112)+(ROW($1:$17)/1000),ROW(A14)),SUMIF($E$6:$E$112,Spelerslijst!$C$3:$C$19,$H$6:$H$112)+SUMIF($J$6:$J$112,Spelerslijst!$C$3:$C$19,$M$6:$M$112)+(ROW($1:$17)/1000),0))</f>
        <v>speler 15</v>
      </c>
      <c r="Q113" s="10">
        <f t="shared" si="6"/>
        <v>13</v>
      </c>
      <c r="R113" s="10">
        <f t="shared" si="8"/>
        <v>185</v>
      </c>
      <c r="S113" s="10">
        <f t="shared" si="9"/>
        <v>230</v>
      </c>
      <c r="T113" s="11">
        <f t="shared" si="7"/>
        <v>0.80434782608695654</v>
      </c>
      <c r="U113" s="54">
        <f>(T113-INDEX(Spelerslijst!$D$3:$D$28,MATCH('18 spelers'!$P113,Spelerslijst!$C$3:$C$28,0)))/INDEX(Spelerslijst!$D$3:$D$28,MATCH('18 spelers'!$P113,Spelerslijst!$C$3:$C$28,0))</f>
        <v>-0.17923691215616677</v>
      </c>
      <c r="V113" s="12">
        <f t="shared" si="10"/>
        <v>35</v>
      </c>
      <c r="W113"/>
    </row>
    <row r="114" spans="1:23" x14ac:dyDescent="0.25">
      <c r="A114" s="28">
        <v>128</v>
      </c>
      <c r="B114" s="30">
        <v>44403</v>
      </c>
      <c r="C114" s="63"/>
      <c r="D114" s="28"/>
      <c r="E114" s="29" t="str">
        <f>Spelerslijst!$C$10</f>
        <v>speler 8</v>
      </c>
      <c r="F114" s="27"/>
      <c r="G114" s="27"/>
      <c r="H114" s="27"/>
      <c r="I114" s="28">
        <f t="shared" si="11"/>
        <v>0</v>
      </c>
      <c r="J114" s="29" t="str">
        <f>Spelerslijst!$C$11</f>
        <v>speler 9</v>
      </c>
      <c r="K114" s="27"/>
      <c r="L114" s="27"/>
      <c r="M114" s="27"/>
      <c r="N114" s="2">
        <f t="shared" si="12"/>
        <v>0</v>
      </c>
      <c r="P114" s="9" t="str">
        <f t="array" ref="P114">INDEX(Spelerslijst!$C$3:$C$19,MATCH(LARGE(SUMIF($E$6:$E$112,Spelerslijst!$C$3:$C$19,$H$6:$H$112)+SUMIF($J$6:$J$112,Spelerslijst!$C$3:$C$19,$M$6:$M$112)+(ROW($1:$17)/1000),ROW(A15)),SUMIF($E$6:$E$112,Spelerslijst!$C$3:$C$19,$H$6:$H$112)+SUMIF($J$6:$J$112,Spelerslijst!$C$3:$C$19,$M$6:$M$112)+(ROW($1:$17)/1000),0))</f>
        <v>speler 5</v>
      </c>
      <c r="Q114" s="10">
        <f t="shared" si="6"/>
        <v>13</v>
      </c>
      <c r="R114" s="10">
        <f t="shared" si="8"/>
        <v>147</v>
      </c>
      <c r="S114" s="10">
        <f t="shared" si="9"/>
        <v>243</v>
      </c>
      <c r="T114" s="11">
        <f t="shared" si="7"/>
        <v>0.60493827160493829</v>
      </c>
      <c r="U114" s="54">
        <f>(T114-INDEX(Spelerslijst!$D$3:$D$28,MATCH('18 spelers'!$P114,Spelerslijst!$C$3:$C$28,0)))/INDEX(Spelerslijst!$D$3:$D$28,MATCH('18 spelers'!$P114,Spelerslijst!$C$3:$C$28,0))</f>
        <v>-2.4293110314615649E-2</v>
      </c>
      <c r="V114" s="12">
        <f t="shared" si="10"/>
        <v>28</v>
      </c>
      <c r="W114"/>
    </row>
    <row r="115" spans="1:23" x14ac:dyDescent="0.25">
      <c r="A115" s="28">
        <v>110</v>
      </c>
      <c r="B115" s="30">
        <v>44403</v>
      </c>
      <c r="C115" s="63"/>
      <c r="D115" s="31">
        <v>2</v>
      </c>
      <c r="E115" s="29" t="str">
        <f>Spelerslijst!$C$7</f>
        <v>speler 5</v>
      </c>
      <c r="F115" s="27"/>
      <c r="G115" s="27"/>
      <c r="H115" s="27"/>
      <c r="I115" s="28">
        <f t="shared" si="11"/>
        <v>0</v>
      </c>
      <c r="J115" s="47" t="str">
        <f>Spelerslijst!$C$12</f>
        <v>speler 10</v>
      </c>
      <c r="K115" s="27"/>
      <c r="L115" s="27"/>
      <c r="M115" s="27"/>
      <c r="N115" s="2">
        <f t="shared" si="12"/>
        <v>0</v>
      </c>
      <c r="P115" s="9" t="str">
        <f t="array" ref="P115">INDEX(Spelerslijst!$C$3:$C$19,MATCH(LARGE(SUMIF($E$6:$E$112,Spelerslijst!$C$3:$C$19,$H$6:$H$112)+SUMIF($J$6:$J$112,Spelerslijst!$C$3:$C$19,$M$6:$M$112)+(ROW($1:$17)/1000),ROW(A16)),SUMIF($E$6:$E$112,Spelerslijst!$C$3:$C$19,$H$6:$H$112)+SUMIF($J$6:$J$112,Spelerslijst!$C$3:$C$19,$M$6:$M$112)+(ROW($1:$17)/1000),0))</f>
        <v>speler 11</v>
      </c>
      <c r="Q115" s="10">
        <f t="shared" si="6"/>
        <v>13</v>
      </c>
      <c r="R115" s="10">
        <f t="shared" si="8"/>
        <v>145</v>
      </c>
      <c r="S115" s="10">
        <f t="shared" si="9"/>
        <v>302</v>
      </c>
      <c r="T115" s="11">
        <f>IF(S115=0,"",R115/S115)</f>
        <v>0.48013245033112584</v>
      </c>
      <c r="U115" s="54">
        <f>(T115-INDEX(Spelerslijst!$D$3:$D$28,MATCH('18 spelers'!$P115,Spelerslijst!$C$3:$C$28,0)))/INDEX(Spelerslijst!$D$3:$D$28,MATCH('18 spelers'!$P115,Spelerslijst!$C$3:$C$28,0))</f>
        <v>-0.283384402490857</v>
      </c>
      <c r="V115" s="12">
        <f t="shared" si="10"/>
        <v>26</v>
      </c>
      <c r="W115"/>
    </row>
    <row r="116" spans="1:23" x14ac:dyDescent="0.25">
      <c r="A116" s="28">
        <v>109</v>
      </c>
      <c r="B116" s="30">
        <v>44403</v>
      </c>
      <c r="C116" s="63"/>
      <c r="D116" s="31">
        <v>3</v>
      </c>
      <c r="E116" s="29" t="str">
        <f>Spelerslijst!$C$6</f>
        <v>speler 4</v>
      </c>
      <c r="F116" s="27"/>
      <c r="G116" s="27"/>
      <c r="H116" s="27"/>
      <c r="I116" s="28">
        <f t="shared" si="11"/>
        <v>0</v>
      </c>
      <c r="J116" s="47" t="str">
        <f>Spelerslijst!$C$13</f>
        <v>speler 11</v>
      </c>
      <c r="K116" s="27"/>
      <c r="L116" s="27"/>
      <c r="M116" s="27"/>
      <c r="N116" s="2">
        <f t="shared" si="12"/>
        <v>0</v>
      </c>
      <c r="P116" s="9" t="str">
        <f t="array" ref="P116">INDEX(Spelerslijst!$C$3:$C$19,MATCH(LARGE(SUMIF($E$6:$E$112,Spelerslijst!$C$3:$C$19,$H$6:$H$112)+SUMIF($J$6:$J$112,Spelerslijst!$C$3:$C$19,$M$6:$M$112)+(ROW($1:$17)/1000),ROW(A17)),SUMIF($E$6:$E$112,Spelerslijst!$C$3:$C$19,$H$6:$H$112)+SUMIF($J$6:$J$112,Spelerslijst!$C$3:$C$19,$M$6:$M$112)+(ROW($1:$17)/1000),0))</f>
        <v>vrij</v>
      </c>
      <c r="Q116" s="10">
        <f t="shared" si="6"/>
        <v>0</v>
      </c>
      <c r="R116" s="10">
        <f t="shared" si="8"/>
        <v>0</v>
      </c>
      <c r="S116" s="10">
        <f t="shared" si="9"/>
        <v>0</v>
      </c>
      <c r="T116" s="11" t="str">
        <f>IF(S116=0,"",R116/S116)</f>
        <v/>
      </c>
      <c r="U116" s="54"/>
      <c r="V116" s="12">
        <f t="shared" si="10"/>
        <v>0</v>
      </c>
      <c r="W116"/>
    </row>
    <row r="117" spans="1:23" x14ac:dyDescent="0.25">
      <c r="A117" s="28">
        <v>127</v>
      </c>
      <c r="B117" s="30">
        <v>44403</v>
      </c>
      <c r="C117" s="63"/>
      <c r="D117" s="28"/>
      <c r="E117" s="29" t="str">
        <f>Spelerslijst!$C$9</f>
        <v>speler 7</v>
      </c>
      <c r="F117" s="27"/>
      <c r="G117" s="27"/>
      <c r="H117" s="27"/>
      <c r="I117" s="28">
        <f t="shared" si="11"/>
        <v>0</v>
      </c>
      <c r="J117" s="47" t="str">
        <f>Spelerslijst!$C$12</f>
        <v>speler 10</v>
      </c>
      <c r="K117" s="27"/>
      <c r="L117" s="27"/>
      <c r="M117" s="27"/>
      <c r="N117" s="2">
        <f t="shared" si="12"/>
        <v>0</v>
      </c>
      <c r="P117" s="10"/>
      <c r="Q117" s="10"/>
      <c r="R117" s="10"/>
      <c r="S117" s="10"/>
      <c r="T117" s="11"/>
      <c r="U117" s="54"/>
      <c r="V117" s="10"/>
      <c r="W117"/>
    </row>
    <row r="118" spans="1:23" x14ac:dyDescent="0.25">
      <c r="A118" s="28">
        <v>130</v>
      </c>
      <c r="B118" s="30">
        <v>44403</v>
      </c>
      <c r="C118" s="63"/>
      <c r="D118" s="28"/>
      <c r="E118" s="47" t="str">
        <f>Spelerslijst!$C$13</f>
        <v>speler 11</v>
      </c>
      <c r="F118" s="27"/>
      <c r="G118" s="27"/>
      <c r="H118" s="27"/>
      <c r="I118" s="28">
        <f t="shared" si="11"/>
        <v>0</v>
      </c>
      <c r="J118" s="29" t="str">
        <f>Spelerslijst!$C$9</f>
        <v>speler 7</v>
      </c>
      <c r="K118" s="27"/>
      <c r="L118" s="27"/>
      <c r="M118" s="27"/>
      <c r="N118" s="2">
        <f t="shared" si="12"/>
        <v>0</v>
      </c>
      <c r="P118"/>
      <c r="Q118"/>
      <c r="R118"/>
      <c r="S118"/>
      <c r="T118"/>
      <c r="U118"/>
      <c r="V118"/>
      <c r="W118"/>
    </row>
    <row r="119" spans="1:23" x14ac:dyDescent="0.25">
      <c r="A119" s="28">
        <v>131</v>
      </c>
      <c r="B119" s="30">
        <v>44403</v>
      </c>
      <c r="C119" s="63"/>
      <c r="D119" s="28"/>
      <c r="E119" s="47" t="str">
        <f>Spelerslijst!$C$14</f>
        <v>speler 12</v>
      </c>
      <c r="F119" s="27"/>
      <c r="G119" s="27"/>
      <c r="H119" s="27"/>
      <c r="I119" s="28">
        <f t="shared" si="11"/>
        <v>0</v>
      </c>
      <c r="J119" s="29" t="str">
        <f>Spelerslijst!$C$8</f>
        <v>speler 6</v>
      </c>
      <c r="K119" s="27"/>
      <c r="L119" s="27"/>
      <c r="M119" s="27"/>
      <c r="N119" s="2">
        <f t="shared" si="12"/>
        <v>0</v>
      </c>
      <c r="P119"/>
      <c r="Q119"/>
      <c r="R119"/>
      <c r="S119"/>
      <c r="T119"/>
      <c r="U119"/>
      <c r="V119"/>
      <c r="W119"/>
    </row>
    <row r="120" spans="1:23" x14ac:dyDescent="0.25">
      <c r="A120" s="42">
        <v>135</v>
      </c>
      <c r="B120" s="33">
        <v>44406</v>
      </c>
      <c r="C120" s="65">
        <v>3</v>
      </c>
      <c r="D120" s="42"/>
      <c r="E120" s="48" t="str">
        <f>Spelerslijst!$C$18</f>
        <v>speler 15</v>
      </c>
      <c r="F120" s="36"/>
      <c r="G120" s="36"/>
      <c r="H120" s="36"/>
      <c r="I120" s="42">
        <f t="shared" si="11"/>
        <v>0</v>
      </c>
      <c r="J120" s="35" t="str">
        <f>Spelerslijst!$C$4</f>
        <v>speler 2</v>
      </c>
      <c r="K120" s="36"/>
      <c r="L120" s="36"/>
      <c r="M120" s="36"/>
      <c r="N120" s="2">
        <f t="shared" si="12"/>
        <v>0</v>
      </c>
      <c r="P120"/>
      <c r="Q120"/>
      <c r="R120"/>
      <c r="S120"/>
      <c r="T120"/>
      <c r="U120"/>
      <c r="V120"/>
      <c r="W120"/>
    </row>
    <row r="121" spans="1:23" x14ac:dyDescent="0.25">
      <c r="A121" s="42">
        <v>71</v>
      </c>
      <c r="B121" s="33">
        <v>44406</v>
      </c>
      <c r="C121" s="65">
        <v>3</v>
      </c>
      <c r="D121" s="34">
        <v>5</v>
      </c>
      <c r="E121" s="35" t="str">
        <f>Spelerslijst!$C$10</f>
        <v>speler 8</v>
      </c>
      <c r="F121" s="36"/>
      <c r="G121" s="36"/>
      <c r="H121" s="36"/>
      <c r="I121" s="42">
        <f t="shared" si="11"/>
        <v>0</v>
      </c>
      <c r="J121" s="35" t="str">
        <f>Spelerslijst!$C$4</f>
        <v>speler 2</v>
      </c>
      <c r="K121" s="36"/>
      <c r="L121" s="36"/>
      <c r="M121" s="36"/>
      <c r="N121" s="2">
        <f t="shared" si="12"/>
        <v>0</v>
      </c>
      <c r="P121"/>
      <c r="Q121"/>
      <c r="R121"/>
      <c r="S121"/>
      <c r="T121"/>
      <c r="U121"/>
      <c r="V121"/>
      <c r="W121"/>
    </row>
    <row r="122" spans="1:23" x14ac:dyDescent="0.25">
      <c r="A122" s="42">
        <v>129</v>
      </c>
      <c r="B122" s="33">
        <v>44406</v>
      </c>
      <c r="C122" s="65"/>
      <c r="D122" s="42"/>
      <c r="E122" s="48" t="str">
        <f>Spelerslijst!$C$12</f>
        <v>speler 10</v>
      </c>
      <c r="F122" s="36"/>
      <c r="G122" s="36"/>
      <c r="H122" s="36"/>
      <c r="I122" s="42">
        <f t="shared" si="11"/>
        <v>0</v>
      </c>
      <c r="J122" s="35" t="str">
        <f>Spelerslijst!$C$10</f>
        <v>speler 8</v>
      </c>
      <c r="K122" s="36"/>
      <c r="L122" s="36"/>
      <c r="M122" s="36"/>
      <c r="N122" s="2">
        <f t="shared" si="12"/>
        <v>0</v>
      </c>
      <c r="P122"/>
      <c r="Q122" s="51">
        <f>SUM(Q100:Q118)</f>
        <v>216</v>
      </c>
      <c r="R122" s="51">
        <f>SUM(R100:R118)</f>
        <v>3954</v>
      </c>
      <c r="S122" s="51">
        <f>SUM(S100:S118)</f>
        <v>4008</v>
      </c>
      <c r="T122" s="11">
        <f>IF(R122=0,"",R122/S122)</f>
        <v>0.98652694610778446</v>
      </c>
      <c r="U122" s="11"/>
      <c r="V122"/>
      <c r="W122"/>
    </row>
    <row r="123" spans="1:23" x14ac:dyDescent="0.25">
      <c r="A123" s="42">
        <v>125</v>
      </c>
      <c r="B123" s="33">
        <v>44406</v>
      </c>
      <c r="C123" s="65"/>
      <c r="D123" s="42"/>
      <c r="E123" s="35" t="str">
        <f>Spelerslijst!$C$7</f>
        <v>speler 5</v>
      </c>
      <c r="F123" s="36"/>
      <c r="G123" s="36"/>
      <c r="H123" s="36"/>
      <c r="I123" s="42">
        <f t="shared" si="11"/>
        <v>0</v>
      </c>
      <c r="J123" s="48" t="str">
        <f>Spelerslijst!$C$14</f>
        <v>speler 12</v>
      </c>
      <c r="K123" s="36"/>
      <c r="L123" s="36"/>
      <c r="M123" s="36"/>
      <c r="N123" s="2">
        <f t="shared" si="12"/>
        <v>0</v>
      </c>
      <c r="P123" t="s">
        <v>218</v>
      </c>
      <c r="Q123" s="25">
        <f>Q122/2</f>
        <v>108</v>
      </c>
      <c r="R123"/>
      <c r="S123"/>
      <c r="T123"/>
      <c r="U123"/>
      <c r="V123"/>
      <c r="W123"/>
    </row>
    <row r="124" spans="1:23" x14ac:dyDescent="0.25">
      <c r="A124" s="42">
        <v>116</v>
      </c>
      <c r="B124" s="33">
        <v>44406</v>
      </c>
      <c r="C124" s="65"/>
      <c r="D124" s="34">
        <v>8</v>
      </c>
      <c r="E124" s="48" t="str">
        <f>Spelerslijst!$C$14</f>
        <v>speler 12</v>
      </c>
      <c r="F124" s="36"/>
      <c r="G124" s="36"/>
      <c r="H124" s="36"/>
      <c r="I124" s="42">
        <f t="shared" si="11"/>
        <v>0</v>
      </c>
      <c r="J124" s="35" t="str">
        <f>Spelerslijst!$C$6</f>
        <v>speler 4</v>
      </c>
      <c r="K124" s="36"/>
      <c r="L124" s="36"/>
      <c r="M124" s="36"/>
      <c r="N124" s="2">
        <f t="shared" si="12"/>
        <v>0</v>
      </c>
      <c r="P124"/>
      <c r="Q124"/>
      <c r="R124"/>
      <c r="S124"/>
      <c r="T124"/>
      <c r="U124"/>
      <c r="V124"/>
      <c r="W124"/>
    </row>
    <row r="125" spans="1:23" x14ac:dyDescent="0.25">
      <c r="A125" s="42">
        <v>121</v>
      </c>
      <c r="B125" s="33">
        <v>44406</v>
      </c>
      <c r="C125" s="65"/>
      <c r="D125" s="42"/>
      <c r="E125" s="48" t="str">
        <f>Spelerslijst!$C$3</f>
        <v>speler 1</v>
      </c>
      <c r="F125" s="36"/>
      <c r="G125" s="36"/>
      <c r="H125" s="36"/>
      <c r="I125" s="42">
        <f t="shared" si="11"/>
        <v>0</v>
      </c>
      <c r="J125" s="48" t="str">
        <f>Spelerslijst!$C$18</f>
        <v>speler 15</v>
      </c>
      <c r="K125" s="36"/>
      <c r="L125" s="36"/>
      <c r="M125" s="36"/>
      <c r="N125" s="2">
        <f t="shared" si="12"/>
        <v>0</v>
      </c>
      <c r="P125"/>
      <c r="Q125"/>
      <c r="R125"/>
      <c r="S125"/>
      <c r="T125"/>
      <c r="U125"/>
      <c r="V125"/>
      <c r="W125"/>
    </row>
    <row r="126" spans="1:23" x14ac:dyDescent="0.25">
      <c r="A126" s="29"/>
      <c r="B126" s="30"/>
      <c r="C126" s="63"/>
      <c r="D126" s="28"/>
      <c r="E126" s="29"/>
      <c r="F126" s="27"/>
      <c r="G126" s="27"/>
      <c r="H126" s="27"/>
      <c r="I126" s="28">
        <f t="shared" si="11"/>
        <v>0</v>
      </c>
      <c r="J126" s="52"/>
      <c r="K126" s="27"/>
      <c r="L126" s="27"/>
      <c r="M126" s="27"/>
      <c r="N126" s="2">
        <f t="shared" si="12"/>
        <v>0</v>
      </c>
      <c r="P126"/>
      <c r="Q126"/>
      <c r="R126"/>
      <c r="S126"/>
      <c r="T126"/>
      <c r="U126"/>
      <c r="V126"/>
      <c r="W126"/>
    </row>
    <row r="127" spans="1:23" x14ac:dyDescent="0.25">
      <c r="A127" s="29"/>
      <c r="B127" s="30"/>
      <c r="C127" s="63"/>
      <c r="D127" s="28"/>
      <c r="E127" s="29"/>
      <c r="F127" s="27"/>
      <c r="G127" s="27"/>
      <c r="H127" s="27"/>
      <c r="I127" s="28">
        <f t="shared" si="11"/>
        <v>0</v>
      </c>
      <c r="J127" s="52"/>
      <c r="K127" s="27"/>
      <c r="L127" s="27"/>
      <c r="M127" s="27"/>
      <c r="N127" s="2">
        <f t="shared" si="12"/>
        <v>0</v>
      </c>
      <c r="P127"/>
      <c r="Q127"/>
      <c r="R127"/>
      <c r="S127"/>
      <c r="T127"/>
      <c r="U127"/>
      <c r="V127"/>
      <c r="W127"/>
    </row>
    <row r="128" spans="1:23" x14ac:dyDescent="0.25">
      <c r="A128" s="29"/>
      <c r="B128" s="30"/>
      <c r="C128" s="63"/>
      <c r="D128" s="28"/>
      <c r="E128" s="29"/>
      <c r="F128" s="27"/>
      <c r="G128" s="27"/>
      <c r="H128" s="27"/>
      <c r="I128" s="28">
        <f t="shared" si="11"/>
        <v>0</v>
      </c>
      <c r="J128" s="52"/>
      <c r="K128" s="27"/>
      <c r="L128" s="27"/>
      <c r="M128" s="27"/>
      <c r="N128" s="2">
        <f t="shared" si="12"/>
        <v>0</v>
      </c>
      <c r="P128"/>
      <c r="Q128"/>
      <c r="R128"/>
      <c r="S128"/>
      <c r="T128"/>
      <c r="U128"/>
      <c r="V128"/>
      <c r="W128"/>
    </row>
    <row r="129" spans="1:23" x14ac:dyDescent="0.25">
      <c r="A129" s="29"/>
      <c r="B129" s="30"/>
      <c r="C129" s="63"/>
      <c r="D129" s="28"/>
      <c r="E129" s="29"/>
      <c r="F129" s="27"/>
      <c r="G129" s="27"/>
      <c r="H129" s="27"/>
      <c r="I129" s="28">
        <f t="shared" si="11"/>
        <v>0</v>
      </c>
      <c r="J129" s="52"/>
      <c r="K129" s="27"/>
      <c r="L129" s="27"/>
      <c r="M129" s="27"/>
      <c r="N129" s="2">
        <f t="shared" si="12"/>
        <v>0</v>
      </c>
      <c r="P129"/>
      <c r="Q129"/>
      <c r="R129"/>
      <c r="S129"/>
      <c r="T129"/>
      <c r="U129"/>
      <c r="V129"/>
      <c r="W129"/>
    </row>
    <row r="130" spans="1:23" x14ac:dyDescent="0.25">
      <c r="C130" s="1"/>
      <c r="D130" s="25"/>
      <c r="G130">
        <f>SUM(G6:G129)</f>
        <v>2004</v>
      </c>
      <c r="L130">
        <f>SUM(L6:L129)</f>
        <v>2004</v>
      </c>
      <c r="P130"/>
      <c r="Q130"/>
      <c r="R130"/>
      <c r="S130"/>
      <c r="T130"/>
      <c r="U130"/>
      <c r="V130"/>
      <c r="W130"/>
    </row>
    <row r="131" spans="1:23" x14ac:dyDescent="0.25">
      <c r="C131" s="1"/>
      <c r="D131" s="25"/>
      <c r="P131"/>
      <c r="Q131"/>
      <c r="R131"/>
      <c r="S131"/>
      <c r="T131"/>
      <c r="U131"/>
      <c r="V131"/>
      <c r="W131"/>
    </row>
    <row r="132" spans="1:23" x14ac:dyDescent="0.25">
      <c r="A132" t="s">
        <v>211</v>
      </c>
      <c r="C132" s="1"/>
      <c r="D132" s="25"/>
      <c r="P132"/>
      <c r="Q132"/>
      <c r="R132"/>
      <c r="S132"/>
      <c r="T132"/>
      <c r="U132"/>
      <c r="V132"/>
      <c r="W132"/>
    </row>
    <row r="133" spans="1:23" x14ac:dyDescent="0.25">
      <c r="C133" s="1"/>
      <c r="E133" t="str">
        <f>Spelerslijst!C3</f>
        <v>speler 1</v>
      </c>
      <c r="F133" s="25">
        <f>COUNTIF(E$6:E$129,E133)</f>
        <v>8</v>
      </c>
      <c r="K133">
        <f>COUNTIF(J$6:J$129,E133)</f>
        <v>7</v>
      </c>
      <c r="L133">
        <f>COUNTIF(E$6:J$129,E133)</f>
        <v>15</v>
      </c>
      <c r="M133">
        <f t="shared" ref="M133:M150" si="13">F133+K133</f>
        <v>15</v>
      </c>
      <c r="N133" s="2">
        <f t="shared" ref="N133:N150" si="14">L133-M133</f>
        <v>0</v>
      </c>
      <c r="P133"/>
      <c r="Q133"/>
      <c r="R133"/>
      <c r="S133"/>
      <c r="T133"/>
      <c r="U133"/>
      <c r="V133"/>
      <c r="W133"/>
    </row>
    <row r="134" spans="1:23" x14ac:dyDescent="0.25">
      <c r="C134" s="1"/>
      <c r="E134" t="str">
        <f>Spelerslijst!C4</f>
        <v>speler 2</v>
      </c>
      <c r="F134" s="25">
        <f>COUNTIF(E$6:E$129,E134)</f>
        <v>7</v>
      </c>
      <c r="K134">
        <f t="shared" ref="K134:K158" si="15">COUNTIF(J$6:J$129,E134)</f>
        <v>8</v>
      </c>
      <c r="L134">
        <f t="shared" ref="L134:L158" si="16">COUNTIF(E$6:J$129,E134)</f>
        <v>15</v>
      </c>
      <c r="M134">
        <f t="shared" si="13"/>
        <v>15</v>
      </c>
      <c r="N134" s="2">
        <f t="shared" si="14"/>
        <v>0</v>
      </c>
      <c r="P134"/>
      <c r="Q134"/>
      <c r="R134"/>
      <c r="S134"/>
      <c r="T134"/>
      <c r="U134"/>
      <c r="V134"/>
      <c r="W134"/>
    </row>
    <row r="135" spans="1:23" x14ac:dyDescent="0.25">
      <c r="C135" s="1"/>
      <c r="E135" t="str">
        <f>Spelerslijst!C5</f>
        <v>speler 3</v>
      </c>
      <c r="F135" s="25">
        <f>COUNTIF(E$6:E$129,E135)</f>
        <v>8</v>
      </c>
      <c r="K135">
        <f t="shared" si="15"/>
        <v>7</v>
      </c>
      <c r="L135">
        <f t="shared" si="16"/>
        <v>15</v>
      </c>
      <c r="M135">
        <f t="shared" si="13"/>
        <v>15</v>
      </c>
      <c r="N135" s="2">
        <f t="shared" si="14"/>
        <v>0</v>
      </c>
      <c r="P135"/>
      <c r="Q135"/>
      <c r="R135"/>
      <c r="S135"/>
      <c r="T135"/>
      <c r="U135"/>
      <c r="V135"/>
      <c r="W135"/>
    </row>
    <row r="136" spans="1:23" x14ac:dyDescent="0.25">
      <c r="C136" s="1"/>
      <c r="E136" t="str">
        <f>Spelerslijst!C6</f>
        <v>speler 4</v>
      </c>
      <c r="F136" s="25">
        <f t="shared" ref="F136:F158" si="17">COUNTIF(E$6:E$129,E136)</f>
        <v>7</v>
      </c>
      <c r="K136">
        <f t="shared" si="15"/>
        <v>8</v>
      </c>
      <c r="L136">
        <f t="shared" si="16"/>
        <v>15</v>
      </c>
      <c r="M136">
        <f t="shared" si="13"/>
        <v>15</v>
      </c>
      <c r="N136" s="2">
        <f t="shared" si="14"/>
        <v>0</v>
      </c>
      <c r="P136"/>
      <c r="Q136"/>
      <c r="R136"/>
      <c r="S136"/>
      <c r="T136"/>
      <c r="U136"/>
      <c r="V136"/>
      <c r="W136"/>
    </row>
    <row r="137" spans="1:23" x14ac:dyDescent="0.25">
      <c r="E137" t="str">
        <f>Spelerslijst!C7</f>
        <v>speler 5</v>
      </c>
      <c r="F137" s="25">
        <f t="shared" si="17"/>
        <v>8</v>
      </c>
      <c r="K137">
        <f t="shared" si="15"/>
        <v>7</v>
      </c>
      <c r="L137">
        <f t="shared" si="16"/>
        <v>15</v>
      </c>
      <c r="M137">
        <f t="shared" si="13"/>
        <v>15</v>
      </c>
      <c r="N137" s="2">
        <f t="shared" si="14"/>
        <v>0</v>
      </c>
      <c r="P137"/>
      <c r="Q137"/>
      <c r="R137"/>
      <c r="S137"/>
      <c r="T137"/>
      <c r="U137"/>
      <c r="V137"/>
      <c r="W137"/>
    </row>
    <row r="138" spans="1:23" x14ac:dyDescent="0.25">
      <c r="E138" t="str">
        <f>Spelerslijst!C8</f>
        <v>speler 6</v>
      </c>
      <c r="F138" s="25">
        <f t="shared" si="17"/>
        <v>7</v>
      </c>
      <c r="K138">
        <f t="shared" si="15"/>
        <v>8</v>
      </c>
      <c r="L138">
        <f t="shared" si="16"/>
        <v>15</v>
      </c>
      <c r="M138">
        <f t="shared" si="13"/>
        <v>15</v>
      </c>
      <c r="N138" s="2">
        <f t="shared" si="14"/>
        <v>0</v>
      </c>
      <c r="P138"/>
      <c r="Q138"/>
      <c r="R138"/>
      <c r="S138"/>
      <c r="T138"/>
      <c r="U138"/>
      <c r="V138"/>
      <c r="W138"/>
    </row>
    <row r="139" spans="1:23" x14ac:dyDescent="0.25">
      <c r="E139" t="str">
        <f>Spelerslijst!C9</f>
        <v>speler 7</v>
      </c>
      <c r="F139" s="25">
        <f t="shared" si="17"/>
        <v>8</v>
      </c>
      <c r="K139">
        <f t="shared" si="15"/>
        <v>7</v>
      </c>
      <c r="L139">
        <f t="shared" si="16"/>
        <v>15</v>
      </c>
      <c r="M139">
        <f t="shared" si="13"/>
        <v>15</v>
      </c>
      <c r="N139" s="2">
        <f t="shared" si="14"/>
        <v>0</v>
      </c>
      <c r="P139"/>
      <c r="Q139"/>
      <c r="R139"/>
      <c r="S139"/>
      <c r="T139"/>
      <c r="U139"/>
      <c r="V139"/>
      <c r="W139"/>
    </row>
    <row r="140" spans="1:23" x14ac:dyDescent="0.25">
      <c r="E140" t="str">
        <f>Spelerslijst!C10</f>
        <v>speler 8</v>
      </c>
      <c r="F140" s="25">
        <f t="shared" si="17"/>
        <v>7</v>
      </c>
      <c r="K140">
        <f t="shared" si="15"/>
        <v>8</v>
      </c>
      <c r="L140">
        <f t="shared" si="16"/>
        <v>15</v>
      </c>
      <c r="M140">
        <f t="shared" si="13"/>
        <v>15</v>
      </c>
      <c r="N140" s="2">
        <f t="shared" si="14"/>
        <v>0</v>
      </c>
      <c r="P140"/>
      <c r="Q140"/>
      <c r="R140"/>
      <c r="S140"/>
      <c r="T140"/>
      <c r="U140"/>
      <c r="V140"/>
      <c r="W140"/>
    </row>
    <row r="141" spans="1:23" x14ac:dyDescent="0.25">
      <c r="E141" t="str">
        <f>Spelerslijst!C11</f>
        <v>speler 9</v>
      </c>
      <c r="F141" s="25">
        <f t="shared" si="17"/>
        <v>8</v>
      </c>
      <c r="K141">
        <f t="shared" si="15"/>
        <v>7</v>
      </c>
      <c r="L141">
        <f t="shared" si="16"/>
        <v>15</v>
      </c>
      <c r="M141">
        <f t="shared" si="13"/>
        <v>15</v>
      </c>
      <c r="N141" s="2">
        <f t="shared" si="14"/>
        <v>0</v>
      </c>
      <c r="P141"/>
      <c r="Q141"/>
      <c r="R141"/>
      <c r="S141"/>
      <c r="T141"/>
      <c r="U141"/>
      <c r="V141"/>
      <c r="W141"/>
    </row>
    <row r="142" spans="1:23" x14ac:dyDescent="0.25">
      <c r="E142" t="str">
        <f>Spelerslijst!C12</f>
        <v>speler 10</v>
      </c>
      <c r="F142" s="25">
        <f t="shared" si="17"/>
        <v>7</v>
      </c>
      <c r="K142">
        <f t="shared" si="15"/>
        <v>8</v>
      </c>
      <c r="L142">
        <f t="shared" si="16"/>
        <v>15</v>
      </c>
      <c r="M142">
        <f t="shared" si="13"/>
        <v>15</v>
      </c>
      <c r="N142" s="2">
        <f t="shared" si="14"/>
        <v>0</v>
      </c>
      <c r="P142"/>
      <c r="Q142"/>
      <c r="R142"/>
      <c r="S142"/>
      <c r="T142"/>
      <c r="U142"/>
      <c r="V142"/>
      <c r="W142"/>
    </row>
    <row r="143" spans="1:23" x14ac:dyDescent="0.25">
      <c r="E143" t="str">
        <f>Spelerslijst!C13</f>
        <v>speler 11</v>
      </c>
      <c r="F143" s="25">
        <f t="shared" si="17"/>
        <v>8</v>
      </c>
      <c r="K143">
        <f t="shared" si="15"/>
        <v>7</v>
      </c>
      <c r="L143">
        <f t="shared" si="16"/>
        <v>15</v>
      </c>
      <c r="M143">
        <f t="shared" si="13"/>
        <v>15</v>
      </c>
      <c r="N143" s="2">
        <f t="shared" si="14"/>
        <v>0</v>
      </c>
      <c r="P143"/>
    </row>
    <row r="144" spans="1:23" x14ac:dyDescent="0.25">
      <c r="E144" t="str">
        <f>Spelerslijst!C14</f>
        <v>speler 12</v>
      </c>
      <c r="F144" s="25">
        <f t="shared" si="17"/>
        <v>7</v>
      </c>
      <c r="K144">
        <f t="shared" si="15"/>
        <v>8</v>
      </c>
      <c r="L144">
        <f t="shared" si="16"/>
        <v>15</v>
      </c>
      <c r="M144">
        <f t="shared" si="13"/>
        <v>15</v>
      </c>
      <c r="N144" s="2">
        <f t="shared" si="14"/>
        <v>0</v>
      </c>
      <c r="P144"/>
    </row>
    <row r="145" spans="5:23" x14ac:dyDescent="0.25">
      <c r="E145" t="str">
        <f>Spelerslijst!C15</f>
        <v>vrij</v>
      </c>
      <c r="F145" s="25">
        <f t="shared" si="17"/>
        <v>0</v>
      </c>
      <c r="K145">
        <f t="shared" si="15"/>
        <v>0</v>
      </c>
      <c r="L145">
        <f t="shared" si="16"/>
        <v>0</v>
      </c>
      <c r="M145">
        <f t="shared" si="13"/>
        <v>0</v>
      </c>
      <c r="N145" s="2">
        <f t="shared" si="14"/>
        <v>0</v>
      </c>
      <c r="P145"/>
    </row>
    <row r="146" spans="5:23" x14ac:dyDescent="0.25">
      <c r="E146" t="str">
        <f>Spelerslijst!C16</f>
        <v>speler 13</v>
      </c>
      <c r="F146" s="25">
        <f t="shared" si="17"/>
        <v>8</v>
      </c>
      <c r="K146">
        <f t="shared" si="15"/>
        <v>7</v>
      </c>
      <c r="L146">
        <f t="shared" si="16"/>
        <v>15</v>
      </c>
      <c r="M146">
        <f t="shared" si="13"/>
        <v>15</v>
      </c>
      <c r="N146" s="2">
        <f t="shared" si="14"/>
        <v>0</v>
      </c>
      <c r="P146"/>
    </row>
    <row r="147" spans="5:23" x14ac:dyDescent="0.25">
      <c r="E147" t="str">
        <f>Spelerslijst!C17</f>
        <v>speler 14</v>
      </c>
      <c r="F147" s="25">
        <f t="shared" si="17"/>
        <v>7</v>
      </c>
      <c r="K147">
        <f t="shared" si="15"/>
        <v>8</v>
      </c>
      <c r="L147">
        <f t="shared" si="16"/>
        <v>15</v>
      </c>
      <c r="M147">
        <f t="shared" si="13"/>
        <v>15</v>
      </c>
      <c r="N147" s="2">
        <f t="shared" si="14"/>
        <v>0</v>
      </c>
      <c r="P147"/>
    </row>
    <row r="148" spans="5:23" x14ac:dyDescent="0.25">
      <c r="E148" t="str">
        <f>Spelerslijst!C18</f>
        <v>speler 15</v>
      </c>
      <c r="F148" s="25">
        <f t="shared" si="17"/>
        <v>8</v>
      </c>
      <c r="K148">
        <f t="shared" si="15"/>
        <v>7</v>
      </c>
      <c r="L148">
        <f t="shared" si="16"/>
        <v>15</v>
      </c>
      <c r="M148">
        <f t="shared" si="13"/>
        <v>15</v>
      </c>
      <c r="N148" s="2">
        <f t="shared" si="14"/>
        <v>0</v>
      </c>
      <c r="P148"/>
    </row>
    <row r="149" spans="5:23" x14ac:dyDescent="0.25">
      <c r="E149" t="str">
        <f>Spelerslijst!C19</f>
        <v>speler 16</v>
      </c>
      <c r="F149" s="25">
        <f t="shared" si="17"/>
        <v>7</v>
      </c>
      <c r="K149">
        <f t="shared" si="15"/>
        <v>8</v>
      </c>
      <c r="L149">
        <f t="shared" si="16"/>
        <v>15</v>
      </c>
      <c r="M149">
        <f t="shared" si="13"/>
        <v>15</v>
      </c>
      <c r="N149" s="2">
        <f t="shared" si="14"/>
        <v>0</v>
      </c>
      <c r="P149"/>
    </row>
    <row r="150" spans="5:23" x14ac:dyDescent="0.25">
      <c r="E150" t="str">
        <f>Spelerslijst!C20</f>
        <v>vrij</v>
      </c>
      <c r="F150" s="25">
        <f t="shared" si="17"/>
        <v>0</v>
      </c>
      <c r="K150">
        <f t="shared" si="15"/>
        <v>0</v>
      </c>
      <c r="L150">
        <f t="shared" si="16"/>
        <v>0</v>
      </c>
      <c r="M150">
        <f t="shared" si="13"/>
        <v>0</v>
      </c>
      <c r="N150" s="2">
        <f t="shared" si="14"/>
        <v>0</v>
      </c>
      <c r="P150"/>
    </row>
    <row r="151" spans="5:23" x14ac:dyDescent="0.25">
      <c r="E151" t="s">
        <v>29</v>
      </c>
      <c r="F151" s="25">
        <f t="shared" si="17"/>
        <v>0</v>
      </c>
      <c r="K151">
        <f t="shared" si="15"/>
        <v>0</v>
      </c>
      <c r="L151">
        <f t="shared" si="16"/>
        <v>0</v>
      </c>
      <c r="P151"/>
      <c r="Q151"/>
      <c r="R151"/>
      <c r="S151"/>
      <c r="T151"/>
      <c r="U151"/>
      <c r="V151"/>
      <c r="W151"/>
    </row>
    <row r="152" spans="5:23" x14ac:dyDescent="0.25">
      <c r="E152" t="s">
        <v>30</v>
      </c>
      <c r="F152" s="25">
        <f t="shared" si="17"/>
        <v>0</v>
      </c>
      <c r="K152">
        <f t="shared" si="15"/>
        <v>0</v>
      </c>
      <c r="L152">
        <f t="shared" si="16"/>
        <v>0</v>
      </c>
      <c r="P152"/>
      <c r="Q152"/>
      <c r="R152"/>
      <c r="S152"/>
      <c r="T152"/>
      <c r="U152"/>
      <c r="V152"/>
      <c r="W152"/>
    </row>
    <row r="153" spans="5:23" x14ac:dyDescent="0.25">
      <c r="E153" t="s">
        <v>31</v>
      </c>
      <c r="F153" s="25">
        <f t="shared" si="17"/>
        <v>0</v>
      </c>
      <c r="K153">
        <f t="shared" si="15"/>
        <v>0</v>
      </c>
      <c r="L153">
        <f t="shared" si="16"/>
        <v>0</v>
      </c>
      <c r="P153"/>
      <c r="Q153"/>
      <c r="R153"/>
      <c r="S153"/>
      <c r="T153"/>
      <c r="U153"/>
      <c r="V153"/>
      <c r="W153"/>
    </row>
    <row r="154" spans="5:23" x14ac:dyDescent="0.25">
      <c r="E154" t="s">
        <v>32</v>
      </c>
      <c r="F154" s="25">
        <f t="shared" si="17"/>
        <v>0</v>
      </c>
      <c r="K154">
        <f t="shared" si="15"/>
        <v>0</v>
      </c>
      <c r="L154">
        <f t="shared" si="16"/>
        <v>0</v>
      </c>
      <c r="O154"/>
      <c r="P154"/>
      <c r="Q154"/>
      <c r="R154"/>
      <c r="S154"/>
      <c r="T154"/>
      <c r="U154"/>
      <c r="V154"/>
      <c r="W154"/>
    </row>
    <row r="155" spans="5:23" x14ac:dyDescent="0.25">
      <c r="E155" t="s">
        <v>33</v>
      </c>
      <c r="F155" s="25">
        <f t="shared" si="17"/>
        <v>0</v>
      </c>
      <c r="K155">
        <f t="shared" si="15"/>
        <v>0</v>
      </c>
      <c r="L155">
        <f t="shared" si="16"/>
        <v>0</v>
      </c>
      <c r="O155"/>
      <c r="P155"/>
      <c r="Q155"/>
      <c r="R155"/>
      <c r="S155"/>
      <c r="T155"/>
      <c r="U155"/>
      <c r="V155"/>
      <c r="W155"/>
    </row>
    <row r="156" spans="5:23" x14ac:dyDescent="0.25">
      <c r="E156" t="s">
        <v>34</v>
      </c>
      <c r="F156" s="25">
        <f t="shared" si="17"/>
        <v>0</v>
      </c>
      <c r="K156">
        <f t="shared" si="15"/>
        <v>0</v>
      </c>
      <c r="L156">
        <f t="shared" si="16"/>
        <v>0</v>
      </c>
      <c r="O156"/>
      <c r="P156"/>
      <c r="Q156"/>
      <c r="R156"/>
      <c r="S156"/>
      <c r="T156"/>
      <c r="U156"/>
      <c r="V156"/>
      <c r="W156"/>
    </row>
    <row r="157" spans="5:23" x14ac:dyDescent="0.25">
      <c r="E157" t="s">
        <v>35</v>
      </c>
      <c r="F157" s="25">
        <f t="shared" si="17"/>
        <v>0</v>
      </c>
      <c r="K157">
        <f t="shared" si="15"/>
        <v>0</v>
      </c>
      <c r="L157">
        <f t="shared" si="16"/>
        <v>0</v>
      </c>
      <c r="P157"/>
      <c r="Q157"/>
      <c r="R157"/>
      <c r="S157"/>
      <c r="T157"/>
      <c r="U157"/>
      <c r="V157"/>
      <c r="W157"/>
    </row>
    <row r="158" spans="5:23" x14ac:dyDescent="0.25">
      <c r="E158" t="s">
        <v>36</v>
      </c>
      <c r="F158" s="25">
        <f t="shared" si="17"/>
        <v>0</v>
      </c>
      <c r="K158">
        <f t="shared" si="15"/>
        <v>0</v>
      </c>
      <c r="L158">
        <f t="shared" si="16"/>
        <v>0</v>
      </c>
      <c r="P158"/>
      <c r="Q158"/>
      <c r="R158"/>
      <c r="S158"/>
      <c r="T158"/>
      <c r="U158"/>
      <c r="V158"/>
      <c r="W158"/>
    </row>
    <row r="159" spans="5:23" x14ac:dyDescent="0.25">
      <c r="P159"/>
      <c r="Q159"/>
      <c r="R159"/>
      <c r="S159"/>
      <c r="T159"/>
      <c r="U159"/>
      <c r="V159"/>
      <c r="W159"/>
    </row>
    <row r="160" spans="5:23" x14ac:dyDescent="0.25">
      <c r="F160" s="25">
        <f>SUM(F133:F159)</f>
        <v>120</v>
      </c>
      <c r="K160">
        <f>SUM(K133:K159)</f>
        <v>120</v>
      </c>
      <c r="L160">
        <f>SUM(L133:L159)</f>
        <v>240</v>
      </c>
      <c r="P160"/>
      <c r="Q160"/>
      <c r="R160"/>
      <c r="S160"/>
      <c r="T160"/>
      <c r="U160"/>
      <c r="V160"/>
      <c r="W160"/>
    </row>
    <row r="161" spans="16:23" x14ac:dyDescent="0.25">
      <c r="P161"/>
      <c r="Q161"/>
      <c r="R161"/>
      <c r="S161"/>
      <c r="T161"/>
      <c r="U161"/>
      <c r="V161"/>
      <c r="W161"/>
    </row>
    <row r="162" spans="16:23" x14ac:dyDescent="0.25">
      <c r="P162"/>
      <c r="Q162"/>
      <c r="R162"/>
      <c r="S162"/>
      <c r="T162"/>
      <c r="U162"/>
      <c r="V162"/>
      <c r="W162"/>
    </row>
    <row r="163" spans="16:23" x14ac:dyDescent="0.25">
      <c r="P163"/>
      <c r="Q163"/>
      <c r="R163"/>
      <c r="S163"/>
      <c r="T163"/>
      <c r="U163"/>
      <c r="V163"/>
      <c r="W163"/>
    </row>
    <row r="164" spans="16:23" x14ac:dyDescent="0.25">
      <c r="P164"/>
      <c r="Q164"/>
      <c r="R164"/>
      <c r="S164"/>
      <c r="T164"/>
      <c r="U164"/>
      <c r="V164"/>
      <c r="W164"/>
    </row>
    <row r="165" spans="16:23" x14ac:dyDescent="0.25">
      <c r="P165"/>
      <c r="Q165"/>
      <c r="R165"/>
      <c r="S165"/>
      <c r="V165"/>
      <c r="W165"/>
    </row>
    <row r="166" spans="16:23" x14ac:dyDescent="0.25">
      <c r="P166"/>
      <c r="Q166"/>
      <c r="R166"/>
      <c r="S166"/>
      <c r="V166"/>
      <c r="W166"/>
    </row>
    <row r="167" spans="16:23" x14ac:dyDescent="0.25">
      <c r="P167"/>
      <c r="Q167"/>
      <c r="R167"/>
      <c r="S167"/>
      <c r="V167"/>
      <c r="W167"/>
    </row>
    <row r="168" spans="16:23" x14ac:dyDescent="0.25">
      <c r="P168"/>
      <c r="Q168"/>
      <c r="R168"/>
      <c r="S168"/>
      <c r="T168"/>
      <c r="U168"/>
      <c r="V168"/>
      <c r="W168"/>
    </row>
    <row r="169" spans="16:23" x14ac:dyDescent="0.25">
      <c r="P169"/>
      <c r="Q169"/>
      <c r="R169"/>
      <c r="S169"/>
      <c r="T169"/>
      <c r="U169"/>
      <c r="V169"/>
      <c r="W169"/>
    </row>
    <row r="170" spans="16:23" x14ac:dyDescent="0.25">
      <c r="P170"/>
      <c r="Q170"/>
      <c r="R170"/>
      <c r="S170"/>
      <c r="T170"/>
      <c r="U170"/>
      <c r="V170"/>
      <c r="W170"/>
    </row>
    <row r="171" spans="16:23" x14ac:dyDescent="0.25">
      <c r="P171"/>
      <c r="Q171"/>
      <c r="R171"/>
      <c r="S171"/>
      <c r="T171"/>
      <c r="U171"/>
      <c r="V171"/>
      <c r="W171"/>
    </row>
    <row r="172" spans="16:23" x14ac:dyDescent="0.25">
      <c r="P172"/>
      <c r="Q172"/>
      <c r="R172"/>
      <c r="S172"/>
      <c r="T172"/>
      <c r="U172"/>
      <c r="V172"/>
      <c r="W172"/>
    </row>
    <row r="173" spans="16:23" x14ac:dyDescent="0.25">
      <c r="P173"/>
      <c r="Q173"/>
      <c r="R173"/>
      <c r="S173"/>
      <c r="T173"/>
      <c r="U173"/>
      <c r="V173"/>
      <c r="W173"/>
    </row>
    <row r="174" spans="16:23" x14ac:dyDescent="0.25">
      <c r="P174"/>
      <c r="Q174"/>
      <c r="R174"/>
      <c r="S174"/>
      <c r="T174"/>
      <c r="U174"/>
      <c r="V174"/>
      <c r="W174"/>
    </row>
    <row r="175" spans="16:23" x14ac:dyDescent="0.25">
      <c r="P175"/>
      <c r="Q175"/>
      <c r="R175"/>
      <c r="S175"/>
      <c r="T175"/>
      <c r="U175"/>
      <c r="V175"/>
      <c r="W175"/>
    </row>
    <row r="176" spans="16:23" x14ac:dyDescent="0.25">
      <c r="P176"/>
      <c r="Q176"/>
      <c r="R176"/>
      <c r="S176"/>
      <c r="T176"/>
      <c r="U176"/>
      <c r="V176"/>
      <c r="W176"/>
    </row>
    <row r="177" spans="16:23" x14ac:dyDescent="0.25">
      <c r="P177"/>
      <c r="Q177"/>
      <c r="R177"/>
      <c r="S177"/>
      <c r="T177"/>
      <c r="U177"/>
      <c r="V177"/>
      <c r="W177"/>
    </row>
    <row r="178" spans="16:23" x14ac:dyDescent="0.25">
      <c r="P178"/>
      <c r="Q178"/>
      <c r="R178"/>
      <c r="S178"/>
      <c r="T178"/>
      <c r="U178"/>
      <c r="V178"/>
      <c r="W178"/>
    </row>
    <row r="179" spans="16:23" x14ac:dyDescent="0.25">
      <c r="P179"/>
      <c r="Q179"/>
      <c r="R179"/>
      <c r="S179"/>
      <c r="T179"/>
      <c r="U179"/>
      <c r="V179"/>
      <c r="W179"/>
    </row>
    <row r="180" spans="16:23" x14ac:dyDescent="0.25">
      <c r="P180"/>
      <c r="Q180"/>
      <c r="R180"/>
      <c r="S180"/>
      <c r="T180"/>
      <c r="U180"/>
      <c r="V180"/>
      <c r="W180"/>
    </row>
    <row r="181" spans="16:23" x14ac:dyDescent="0.25">
      <c r="P181"/>
      <c r="Q181"/>
      <c r="R181"/>
      <c r="S181"/>
      <c r="T181"/>
      <c r="U181"/>
      <c r="V181"/>
      <c r="W181"/>
    </row>
    <row r="182" spans="16:23" x14ac:dyDescent="0.25">
      <c r="P182"/>
      <c r="Q182"/>
      <c r="R182"/>
      <c r="S182"/>
      <c r="T182"/>
      <c r="U182"/>
      <c r="V182"/>
      <c r="W182"/>
    </row>
    <row r="183" spans="16:23" x14ac:dyDescent="0.25">
      <c r="P183"/>
      <c r="Q183"/>
      <c r="R183"/>
      <c r="S183"/>
      <c r="T183"/>
      <c r="U183"/>
      <c r="V183"/>
      <c r="W183"/>
    </row>
    <row r="184" spans="16:23" x14ac:dyDescent="0.25">
      <c r="P184"/>
      <c r="Q184"/>
      <c r="R184"/>
      <c r="S184"/>
      <c r="T184"/>
      <c r="U184"/>
      <c r="V184"/>
      <c r="W184"/>
    </row>
    <row r="185" spans="16:23" x14ac:dyDescent="0.25">
      <c r="P185"/>
      <c r="Q185"/>
      <c r="R185"/>
      <c r="S185"/>
      <c r="T185"/>
      <c r="U185"/>
      <c r="V185"/>
      <c r="W185"/>
    </row>
    <row r="186" spans="16:23" x14ac:dyDescent="0.25">
      <c r="P186"/>
      <c r="Q186"/>
      <c r="R186"/>
      <c r="S186"/>
      <c r="T186"/>
      <c r="U186"/>
      <c r="V186"/>
      <c r="W186"/>
    </row>
    <row r="187" spans="16:23" x14ac:dyDescent="0.25">
      <c r="P187"/>
      <c r="Q187"/>
      <c r="R187"/>
      <c r="S187"/>
      <c r="T187"/>
      <c r="U187"/>
      <c r="V187"/>
      <c r="W187"/>
    </row>
    <row r="188" spans="16:23" x14ac:dyDescent="0.25">
      <c r="P188"/>
      <c r="Q188"/>
      <c r="R188"/>
      <c r="S188"/>
      <c r="T188"/>
      <c r="U188"/>
      <c r="V188"/>
      <c r="W188"/>
    </row>
    <row r="189" spans="16:23" x14ac:dyDescent="0.25">
      <c r="P189"/>
      <c r="Q189"/>
      <c r="R189"/>
      <c r="S189"/>
      <c r="T189"/>
      <c r="U189"/>
      <c r="V189"/>
      <c r="W189"/>
    </row>
    <row r="190" spans="16:23" x14ac:dyDescent="0.25">
      <c r="P190"/>
      <c r="Q190"/>
      <c r="R190"/>
      <c r="S190"/>
      <c r="T190"/>
      <c r="U190"/>
      <c r="V190"/>
      <c r="W190"/>
    </row>
    <row r="191" spans="16:23" x14ac:dyDescent="0.25">
      <c r="P191"/>
      <c r="Q191"/>
      <c r="R191"/>
      <c r="S191"/>
      <c r="T191"/>
      <c r="U191"/>
      <c r="V191"/>
      <c r="W191"/>
    </row>
    <row r="192" spans="16:23" x14ac:dyDescent="0.25">
      <c r="P192"/>
      <c r="Q192"/>
      <c r="R192"/>
      <c r="S192"/>
      <c r="T192"/>
      <c r="U192"/>
      <c r="V192"/>
      <c r="W192"/>
    </row>
    <row r="193" spans="16:23" x14ac:dyDescent="0.25">
      <c r="P193"/>
      <c r="Q193"/>
      <c r="R193"/>
      <c r="S193"/>
      <c r="T193"/>
      <c r="U193"/>
      <c r="V193"/>
      <c r="W193"/>
    </row>
    <row r="194" spans="16:23" x14ac:dyDescent="0.25">
      <c r="P194"/>
      <c r="Q194"/>
      <c r="R194"/>
      <c r="S194"/>
      <c r="T194"/>
      <c r="U194"/>
      <c r="V194"/>
      <c r="W194"/>
    </row>
    <row r="195" spans="16:23" x14ac:dyDescent="0.25">
      <c r="P195"/>
      <c r="Q195"/>
      <c r="R195"/>
      <c r="S195"/>
      <c r="T195"/>
      <c r="U195"/>
      <c r="V195"/>
      <c r="W195"/>
    </row>
    <row r="196" spans="16:23" x14ac:dyDescent="0.25">
      <c r="P196"/>
      <c r="Q196"/>
      <c r="R196"/>
      <c r="S196"/>
      <c r="T196"/>
      <c r="U196"/>
      <c r="V196"/>
      <c r="W196"/>
    </row>
    <row r="197" spans="16:23" x14ac:dyDescent="0.25">
      <c r="P197"/>
      <c r="Q197"/>
      <c r="R197"/>
      <c r="S197"/>
      <c r="T197"/>
      <c r="U197"/>
      <c r="V197"/>
      <c r="W197"/>
    </row>
    <row r="198" spans="16:23" x14ac:dyDescent="0.25">
      <c r="P198"/>
      <c r="Q198"/>
      <c r="R198"/>
      <c r="S198"/>
      <c r="T198"/>
      <c r="U198"/>
      <c r="V198"/>
      <c r="W198"/>
    </row>
    <row r="199" spans="16:23" x14ac:dyDescent="0.25">
      <c r="P199"/>
      <c r="Q199"/>
      <c r="R199"/>
      <c r="S199"/>
      <c r="T199"/>
      <c r="U199"/>
      <c r="V199"/>
      <c r="W199"/>
    </row>
    <row r="200" spans="16:23" x14ac:dyDescent="0.25">
      <c r="P200"/>
      <c r="Q200"/>
      <c r="R200"/>
      <c r="S200"/>
      <c r="T200"/>
      <c r="U200"/>
      <c r="V200"/>
      <c r="W200"/>
    </row>
    <row r="201" spans="16:23" x14ac:dyDescent="0.25">
      <c r="P201"/>
      <c r="Q201"/>
      <c r="R201"/>
      <c r="S201"/>
      <c r="T201"/>
      <c r="U201"/>
      <c r="V201"/>
      <c r="W201"/>
    </row>
    <row r="202" spans="16:23" x14ac:dyDescent="0.25">
      <c r="P202"/>
      <c r="Q202"/>
      <c r="R202"/>
      <c r="S202"/>
      <c r="T202"/>
      <c r="U202"/>
      <c r="V202"/>
      <c r="W202"/>
    </row>
    <row r="203" spans="16:23" x14ac:dyDescent="0.25">
      <c r="P203"/>
      <c r="Q203"/>
      <c r="R203"/>
      <c r="S203"/>
      <c r="T203"/>
      <c r="U203"/>
      <c r="V203"/>
      <c r="W203"/>
    </row>
    <row r="204" spans="16:23" x14ac:dyDescent="0.25">
      <c r="P204"/>
      <c r="Q204"/>
      <c r="R204"/>
      <c r="S204"/>
      <c r="T204"/>
      <c r="U204"/>
      <c r="V204"/>
      <c r="W204"/>
    </row>
    <row r="205" spans="16:23" x14ac:dyDescent="0.25">
      <c r="P205"/>
      <c r="Q205"/>
      <c r="R205"/>
      <c r="S205"/>
      <c r="T205"/>
      <c r="U205"/>
      <c r="V205"/>
      <c r="W205"/>
    </row>
    <row r="206" spans="16:23" x14ac:dyDescent="0.25">
      <c r="P206"/>
      <c r="Q206"/>
      <c r="R206"/>
      <c r="S206"/>
      <c r="T206"/>
      <c r="U206"/>
      <c r="V206"/>
      <c r="W206"/>
    </row>
    <row r="207" spans="16:23" x14ac:dyDescent="0.25">
      <c r="P207"/>
      <c r="Q207"/>
      <c r="R207"/>
      <c r="S207"/>
      <c r="T207"/>
      <c r="U207"/>
      <c r="V207"/>
      <c r="W207"/>
    </row>
    <row r="208" spans="16:23" x14ac:dyDescent="0.25">
      <c r="P208"/>
      <c r="Q208"/>
      <c r="R208"/>
      <c r="S208"/>
      <c r="T208"/>
      <c r="U208"/>
      <c r="V208"/>
      <c r="W208"/>
    </row>
    <row r="209" spans="16:23" x14ac:dyDescent="0.25">
      <c r="P209"/>
      <c r="Q209"/>
      <c r="R209"/>
      <c r="S209"/>
      <c r="T209"/>
      <c r="U209"/>
      <c r="V209"/>
      <c r="W209"/>
    </row>
    <row r="210" spans="16:23" x14ac:dyDescent="0.25">
      <c r="P210"/>
      <c r="Q210"/>
      <c r="R210"/>
      <c r="S210"/>
      <c r="T210"/>
      <c r="U210"/>
      <c r="V210"/>
      <c r="W210"/>
    </row>
    <row r="211" spans="16:23" x14ac:dyDescent="0.25">
      <c r="P211"/>
      <c r="Q211"/>
      <c r="R211"/>
      <c r="S211"/>
      <c r="T211"/>
      <c r="U211"/>
      <c r="V211"/>
      <c r="W211"/>
    </row>
    <row r="212" spans="16:23" x14ac:dyDescent="0.25">
      <c r="P212"/>
      <c r="Q212"/>
      <c r="R212"/>
      <c r="S212"/>
      <c r="T212"/>
      <c r="U212"/>
      <c r="V212"/>
      <c r="W212"/>
    </row>
    <row r="213" spans="16:23" x14ac:dyDescent="0.25">
      <c r="P213"/>
      <c r="Q213"/>
      <c r="R213"/>
      <c r="S213"/>
      <c r="T213"/>
      <c r="U213"/>
      <c r="V213"/>
      <c r="W213"/>
    </row>
    <row r="214" spans="16:23" x14ac:dyDescent="0.25">
      <c r="P214"/>
      <c r="Q214"/>
      <c r="R214"/>
      <c r="S214"/>
      <c r="T214"/>
      <c r="U214"/>
      <c r="V214"/>
      <c r="W214"/>
    </row>
    <row r="215" spans="16:23" x14ac:dyDescent="0.25">
      <c r="P215"/>
      <c r="Q215"/>
      <c r="R215"/>
      <c r="S215"/>
      <c r="T215"/>
      <c r="U215"/>
      <c r="V215"/>
      <c r="W215"/>
    </row>
    <row r="216" spans="16:23" x14ac:dyDescent="0.25">
      <c r="P216"/>
      <c r="Q216"/>
      <c r="R216"/>
      <c r="S216"/>
      <c r="T216"/>
      <c r="U216"/>
      <c r="V216"/>
      <c r="W216"/>
    </row>
    <row r="217" spans="16:23" x14ac:dyDescent="0.25">
      <c r="P217"/>
      <c r="Q217"/>
      <c r="R217"/>
      <c r="S217"/>
      <c r="T217"/>
      <c r="U217"/>
      <c r="V217"/>
      <c r="W217"/>
    </row>
    <row r="218" spans="16:23" x14ac:dyDescent="0.25">
      <c r="P218"/>
      <c r="Q218"/>
      <c r="R218"/>
      <c r="S218"/>
      <c r="T218"/>
      <c r="U218"/>
      <c r="V218"/>
      <c r="W218"/>
    </row>
    <row r="219" spans="16:23" x14ac:dyDescent="0.25">
      <c r="P219"/>
      <c r="Q219"/>
      <c r="R219"/>
      <c r="S219"/>
      <c r="T219"/>
      <c r="U219"/>
      <c r="V219"/>
      <c r="W219"/>
    </row>
    <row r="220" spans="16:23" x14ac:dyDescent="0.25">
      <c r="P220"/>
      <c r="Q220"/>
      <c r="R220"/>
      <c r="S220"/>
      <c r="T220"/>
      <c r="U220"/>
      <c r="V220"/>
      <c r="W220"/>
    </row>
    <row r="221" spans="16:23" x14ac:dyDescent="0.25">
      <c r="P221"/>
      <c r="Q221"/>
      <c r="R221"/>
      <c r="S221"/>
      <c r="T221"/>
      <c r="U221"/>
      <c r="V221"/>
      <c r="W221"/>
    </row>
    <row r="222" spans="16:23" x14ac:dyDescent="0.25">
      <c r="P222"/>
      <c r="Q222"/>
      <c r="R222"/>
      <c r="S222"/>
      <c r="T222"/>
      <c r="U222"/>
      <c r="V222"/>
    </row>
    <row r="223" spans="16:23" x14ac:dyDescent="0.25">
      <c r="P223"/>
      <c r="Q223"/>
      <c r="R223"/>
      <c r="S223"/>
      <c r="T223"/>
      <c r="U223"/>
      <c r="V223"/>
      <c r="W223"/>
    </row>
    <row r="224" spans="16:23" x14ac:dyDescent="0.25">
      <c r="P224"/>
      <c r="Q224"/>
      <c r="R224"/>
      <c r="S224"/>
      <c r="T224"/>
      <c r="U224"/>
      <c r="V224"/>
      <c r="W224"/>
    </row>
    <row r="225" spans="16:23" x14ac:dyDescent="0.25">
      <c r="P225"/>
      <c r="Q225"/>
      <c r="R225"/>
      <c r="S225"/>
      <c r="T225"/>
      <c r="U225"/>
      <c r="V225"/>
      <c r="W225"/>
    </row>
    <row r="226" spans="16:23" x14ac:dyDescent="0.25">
      <c r="P226"/>
      <c r="Q226"/>
      <c r="R226"/>
      <c r="S226"/>
      <c r="T226"/>
      <c r="U226"/>
      <c r="V226"/>
      <c r="W226"/>
    </row>
    <row r="227" spans="16:23" x14ac:dyDescent="0.25">
      <c r="P227"/>
      <c r="Q227"/>
      <c r="R227"/>
      <c r="S227"/>
      <c r="T227"/>
      <c r="U227"/>
      <c r="V227"/>
      <c r="W227"/>
    </row>
    <row r="228" spans="16:23" x14ac:dyDescent="0.25">
      <c r="P228"/>
      <c r="Q228"/>
      <c r="R228"/>
      <c r="S228"/>
      <c r="T228"/>
      <c r="U228"/>
      <c r="V228"/>
      <c r="W228"/>
    </row>
    <row r="229" spans="16:23" x14ac:dyDescent="0.25">
      <c r="P229"/>
      <c r="Q229"/>
      <c r="R229"/>
      <c r="S229"/>
      <c r="T229"/>
      <c r="U229"/>
      <c r="V229"/>
      <c r="W229"/>
    </row>
    <row r="230" spans="16:23" x14ac:dyDescent="0.25">
      <c r="P230"/>
      <c r="Q230"/>
      <c r="R230"/>
      <c r="S230"/>
      <c r="T230"/>
      <c r="U230"/>
      <c r="V230"/>
      <c r="W230"/>
    </row>
    <row r="231" spans="16:23" x14ac:dyDescent="0.25">
      <c r="P231"/>
      <c r="Q231"/>
      <c r="R231"/>
      <c r="S231"/>
      <c r="T231"/>
      <c r="U231"/>
      <c r="V231"/>
      <c r="W231"/>
    </row>
    <row r="232" spans="16:23" x14ac:dyDescent="0.25">
      <c r="P232"/>
      <c r="Q232"/>
      <c r="R232"/>
      <c r="S232"/>
      <c r="T232"/>
      <c r="U232"/>
      <c r="V232"/>
    </row>
    <row r="233" spans="16:23" x14ac:dyDescent="0.25">
      <c r="P233"/>
      <c r="Q233"/>
      <c r="R233"/>
      <c r="S233"/>
      <c r="T233"/>
      <c r="U233"/>
      <c r="V233"/>
    </row>
    <row r="234" spans="16:23" x14ac:dyDescent="0.25">
      <c r="P234"/>
      <c r="Q234"/>
      <c r="R234"/>
      <c r="S234"/>
      <c r="T234"/>
      <c r="U234"/>
      <c r="V234"/>
    </row>
    <row r="235" spans="16:23" x14ac:dyDescent="0.25">
      <c r="P235"/>
      <c r="Q235"/>
      <c r="R235"/>
      <c r="S235"/>
      <c r="T235"/>
      <c r="U235"/>
      <c r="V235"/>
    </row>
    <row r="237" spans="16:23" x14ac:dyDescent="0.25">
      <c r="P237"/>
      <c r="Q237"/>
      <c r="R237"/>
      <c r="S237"/>
      <c r="T237"/>
      <c r="U237"/>
      <c r="V237"/>
    </row>
    <row r="238" spans="16:23" x14ac:dyDescent="0.25">
      <c r="P238"/>
      <c r="Q238"/>
      <c r="R238"/>
      <c r="S238"/>
      <c r="T238"/>
      <c r="U238"/>
      <c r="V238"/>
    </row>
    <row r="239" spans="16:23" x14ac:dyDescent="0.25">
      <c r="P239"/>
      <c r="Q239"/>
      <c r="R239"/>
      <c r="S239"/>
      <c r="T239"/>
      <c r="U239"/>
      <c r="V239"/>
    </row>
    <row r="240" spans="16:23" x14ac:dyDescent="0.25">
      <c r="P240"/>
      <c r="Q240"/>
      <c r="R240"/>
      <c r="S240"/>
      <c r="T240"/>
      <c r="U240"/>
      <c r="V240"/>
    </row>
    <row r="241" spans="16:22" x14ac:dyDescent="0.25">
      <c r="P241"/>
      <c r="Q241"/>
      <c r="R241"/>
      <c r="S241"/>
      <c r="T241"/>
      <c r="U241"/>
      <c r="V241"/>
    </row>
    <row r="242" spans="16:22" x14ac:dyDescent="0.25">
      <c r="P242"/>
      <c r="Q242"/>
      <c r="R242"/>
      <c r="S242"/>
      <c r="T242"/>
      <c r="U242"/>
      <c r="V242"/>
    </row>
    <row r="243" spans="16:22" x14ac:dyDescent="0.25">
      <c r="P243"/>
      <c r="Q243"/>
      <c r="R243"/>
      <c r="S243"/>
      <c r="T243"/>
      <c r="U243"/>
      <c r="V243"/>
    </row>
    <row r="244" spans="16:22" x14ac:dyDescent="0.25">
      <c r="P244"/>
      <c r="Q244"/>
      <c r="R244"/>
      <c r="S244"/>
      <c r="T244"/>
      <c r="U244"/>
      <c r="V244"/>
    </row>
    <row r="245" spans="16:22" x14ac:dyDescent="0.25">
      <c r="P245"/>
      <c r="Q245"/>
      <c r="R245"/>
      <c r="S245"/>
      <c r="T245"/>
      <c r="U245"/>
      <c r="V245"/>
    </row>
  </sheetData>
  <sortState xmlns:xlrd2="http://schemas.microsoft.com/office/spreadsheetml/2017/richdata2" ref="A6:N130">
    <sortCondition ref="B6:B130"/>
    <sortCondition ref="C6:C130"/>
  </sortState>
  <mergeCells count="32">
    <mergeCell ref="Y103:AB105"/>
    <mergeCell ref="AC103:AC105"/>
    <mergeCell ref="AD103:AD105"/>
    <mergeCell ref="U93:U98"/>
    <mergeCell ref="Y97:AB99"/>
    <mergeCell ref="AC97:AC99"/>
    <mergeCell ref="AD97:AD99"/>
    <mergeCell ref="Y100:AB102"/>
    <mergeCell ref="AC100:AC102"/>
    <mergeCell ref="AD100:AD102"/>
    <mergeCell ref="Y94:AB96"/>
    <mergeCell ref="AD88:AD90"/>
    <mergeCell ref="Y91:AB93"/>
    <mergeCell ref="AC91:AC93"/>
    <mergeCell ref="AD91:AD93"/>
    <mergeCell ref="Y88:AB90"/>
    <mergeCell ref="AG4:AO4"/>
    <mergeCell ref="V93:V98"/>
    <mergeCell ref="AC94:AC96"/>
    <mergeCell ref="AD94:AD96"/>
    <mergeCell ref="A1:M1"/>
    <mergeCell ref="A2:M2"/>
    <mergeCell ref="A3:M3"/>
    <mergeCell ref="P85:V88"/>
    <mergeCell ref="P89:V89"/>
    <mergeCell ref="P93:P98"/>
    <mergeCell ref="Q93:Q98"/>
    <mergeCell ref="R93:R98"/>
    <mergeCell ref="S93:S98"/>
    <mergeCell ref="T93:T98"/>
    <mergeCell ref="P3:T3"/>
    <mergeCell ref="AC88:AC90"/>
  </mergeCells>
  <phoneticPr fontId="1" type="noConversion"/>
  <conditionalFormatting sqref="U100:U117">
    <cfRule type="cellIs" dxfId="2" priority="1" operator="lessThan">
      <formula>1%</formula>
    </cfRule>
    <cfRule type="cellIs" dxfId="1" priority="2" operator="equal">
      <formula>0%</formula>
    </cfRule>
    <cfRule type="cellIs" dxfId="0" priority="3" operator="greaterThan">
      <formula>0%</formula>
    </cfRule>
  </conditionalFormatting>
  <pageMargins left="0.11811023622047245" right="0.31496062992125984" top="0.55118110236220474" bottom="0.35433070866141736" header="0.31496062992125984" footer="0.31496062992125984"/>
  <pageSetup paperSize="9" scale="85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1"/>
  <sheetViews>
    <sheetView workbookViewId="0">
      <selection activeCell="L13" sqref="L13"/>
    </sheetView>
  </sheetViews>
  <sheetFormatPr defaultRowHeight="15" x14ac:dyDescent="0.25"/>
  <cols>
    <col min="1" max="1" width="25.7109375" customWidth="1"/>
    <col min="2" max="17" width="6.28515625" style="19" customWidth="1"/>
  </cols>
  <sheetData>
    <row r="1" spans="1:19" ht="138.75" x14ac:dyDescent="0.25">
      <c r="A1" s="58"/>
      <c r="B1" s="59" t="str">
        <f>Spelerslijst!C3</f>
        <v>speler 1</v>
      </c>
      <c r="C1" s="59" t="str">
        <f>Spelerslijst!C4</f>
        <v>speler 2</v>
      </c>
      <c r="D1" s="59" t="str">
        <f>A4</f>
        <v>speler 3</v>
      </c>
      <c r="E1" s="59" t="str">
        <f>A5</f>
        <v>speler 4</v>
      </c>
      <c r="F1" s="59" t="str">
        <f>A6</f>
        <v>speler 5</v>
      </c>
      <c r="G1" s="59" t="str">
        <f>A7</f>
        <v>speler 6</v>
      </c>
      <c r="H1" s="59" t="str">
        <f>A8</f>
        <v>speler 7</v>
      </c>
      <c r="I1" s="59" t="str">
        <f>A9</f>
        <v>speler 8</v>
      </c>
      <c r="J1" s="59" t="str">
        <f>A10</f>
        <v>speler 9</v>
      </c>
      <c r="K1" s="59" t="str">
        <f>A11</f>
        <v>speler 10</v>
      </c>
      <c r="L1" s="59" t="str">
        <f>A12</f>
        <v>speler 11</v>
      </c>
      <c r="M1" s="59" t="str">
        <f>A13</f>
        <v>speler 12</v>
      </c>
      <c r="N1" s="59" t="str">
        <f>A14</f>
        <v>speler 13</v>
      </c>
      <c r="O1" s="59" t="str">
        <f>A15</f>
        <v>speler 14</v>
      </c>
      <c r="P1" s="59" t="str">
        <f>A16</f>
        <v>speler 15</v>
      </c>
      <c r="Q1" s="59" t="str">
        <f>A17</f>
        <v>speler 16</v>
      </c>
    </row>
    <row r="2" spans="1:19" x14ac:dyDescent="0.25">
      <c r="A2" s="58" t="str">
        <f>Spelerslijst!C3</f>
        <v>speler 1</v>
      </c>
      <c r="B2" s="60" t="s">
        <v>34</v>
      </c>
      <c r="C2" s="60">
        <v>44463</v>
      </c>
      <c r="D2" s="60">
        <v>44470</v>
      </c>
      <c r="E2" s="60">
        <v>44481</v>
      </c>
      <c r="F2" s="60">
        <v>44364</v>
      </c>
      <c r="G2" s="60">
        <v>44375</v>
      </c>
      <c r="H2" s="60">
        <v>44357</v>
      </c>
      <c r="I2" s="60">
        <v>44368</v>
      </c>
      <c r="J2" s="60">
        <v>44378</v>
      </c>
      <c r="K2" s="60">
        <v>44381</v>
      </c>
      <c r="L2" s="60">
        <v>44381</v>
      </c>
      <c r="M2" s="60">
        <v>44389</v>
      </c>
      <c r="N2" s="60">
        <v>44392</v>
      </c>
      <c r="O2" s="60">
        <v>44392</v>
      </c>
      <c r="P2" s="60"/>
      <c r="Q2" s="60">
        <v>44396</v>
      </c>
      <c r="R2" s="32">
        <f>(COUNTA(B2:Q2))-1</f>
        <v>14</v>
      </c>
      <c r="S2">
        <f>B18+R2</f>
        <v>28</v>
      </c>
    </row>
    <row r="3" spans="1:19" x14ac:dyDescent="0.25">
      <c r="A3" s="58" t="str">
        <f>Spelerslijst!C4</f>
        <v>speler 2</v>
      </c>
      <c r="B3" s="60">
        <v>44463</v>
      </c>
      <c r="C3" s="60" t="s">
        <v>34</v>
      </c>
      <c r="D3" s="60">
        <v>44364</v>
      </c>
      <c r="E3" s="60">
        <v>44477</v>
      </c>
      <c r="F3" s="60">
        <v>44378</v>
      </c>
      <c r="G3" s="60">
        <v>44385</v>
      </c>
      <c r="H3" s="60">
        <v>44385</v>
      </c>
      <c r="I3" s="60"/>
      <c r="J3" s="60"/>
      <c r="K3" s="60">
        <v>44392</v>
      </c>
      <c r="L3" s="60">
        <v>44364</v>
      </c>
      <c r="M3" s="60">
        <v>44371</v>
      </c>
      <c r="N3" s="60">
        <v>44378</v>
      </c>
      <c r="O3" s="60"/>
      <c r="P3" s="60"/>
      <c r="Q3" s="60">
        <v>44449</v>
      </c>
      <c r="R3" s="32">
        <f t="shared" ref="R3:R17" si="0">(COUNTA(B3:Q3))-1</f>
        <v>11</v>
      </c>
      <c r="S3">
        <f>C18+R3</f>
        <v>22</v>
      </c>
    </row>
    <row r="4" spans="1:19" x14ac:dyDescent="0.25">
      <c r="A4" s="58" t="str">
        <f>Spelerslijst!C5</f>
        <v>speler 3</v>
      </c>
      <c r="B4" s="60">
        <v>44470</v>
      </c>
      <c r="C4" s="60">
        <v>44364</v>
      </c>
      <c r="D4" s="60" t="s">
        <v>34</v>
      </c>
      <c r="E4" s="60">
        <v>44378</v>
      </c>
      <c r="F4" s="60">
        <v>44375</v>
      </c>
      <c r="G4" s="60">
        <v>44463</v>
      </c>
      <c r="H4" s="60">
        <v>44368</v>
      </c>
      <c r="I4" s="60">
        <v>44385</v>
      </c>
      <c r="J4" s="60">
        <v>44392</v>
      </c>
      <c r="K4" s="60">
        <v>44357</v>
      </c>
      <c r="L4" s="60">
        <v>44371</v>
      </c>
      <c r="M4" s="60">
        <v>44389</v>
      </c>
      <c r="N4" s="60"/>
      <c r="O4" s="60">
        <v>44392</v>
      </c>
      <c r="P4" s="60">
        <v>44449</v>
      </c>
      <c r="Q4" s="60">
        <v>44463</v>
      </c>
      <c r="R4" s="32">
        <f t="shared" si="0"/>
        <v>14</v>
      </c>
      <c r="S4">
        <f>D18+R4</f>
        <v>28</v>
      </c>
    </row>
    <row r="5" spans="1:19" x14ac:dyDescent="0.25">
      <c r="A5" s="58" t="str">
        <f>Spelerslijst!C6</f>
        <v>speler 4</v>
      </c>
      <c r="B5" s="60">
        <v>44481</v>
      </c>
      <c r="C5" s="60">
        <v>44477</v>
      </c>
      <c r="D5" s="60">
        <v>44378</v>
      </c>
      <c r="E5" s="60" t="s">
        <v>34</v>
      </c>
      <c r="F5" s="60">
        <v>44396</v>
      </c>
      <c r="G5" s="60">
        <v>44361</v>
      </c>
      <c r="H5" s="60">
        <v>44381</v>
      </c>
      <c r="I5" s="60">
        <v>44381</v>
      </c>
      <c r="J5" s="60">
        <v>44389</v>
      </c>
      <c r="K5" s="60">
        <v>44375</v>
      </c>
      <c r="L5" s="60"/>
      <c r="M5" s="60"/>
      <c r="N5" s="60">
        <v>44385</v>
      </c>
      <c r="O5" s="60">
        <v>44449</v>
      </c>
      <c r="P5" s="60">
        <v>44463</v>
      </c>
      <c r="Q5" s="60">
        <v>44463</v>
      </c>
      <c r="R5" s="32">
        <f t="shared" si="0"/>
        <v>13</v>
      </c>
      <c r="S5">
        <f>E18+R5</f>
        <v>26</v>
      </c>
    </row>
    <row r="6" spans="1:19" x14ac:dyDescent="0.25">
      <c r="A6" s="58" t="str">
        <f>Spelerslijst!C7</f>
        <v>speler 5</v>
      </c>
      <c r="B6" s="60">
        <v>44364</v>
      </c>
      <c r="C6" s="60">
        <v>44378</v>
      </c>
      <c r="D6" s="60">
        <v>44375</v>
      </c>
      <c r="E6" s="60">
        <v>44396</v>
      </c>
      <c r="F6" s="60" t="s">
        <v>34</v>
      </c>
      <c r="G6" s="60">
        <v>44396</v>
      </c>
      <c r="H6" s="60">
        <v>44396</v>
      </c>
      <c r="I6" s="60">
        <v>44361</v>
      </c>
      <c r="J6" s="60">
        <v>44381</v>
      </c>
      <c r="K6" s="60"/>
      <c r="L6" s="60">
        <v>44385</v>
      </c>
      <c r="M6" s="60"/>
      <c r="N6" s="60">
        <v>44449</v>
      </c>
      <c r="O6" s="60">
        <v>44449</v>
      </c>
      <c r="P6" s="60">
        <v>44474</v>
      </c>
      <c r="Q6" s="60">
        <v>44357</v>
      </c>
      <c r="R6" s="32">
        <f t="shared" si="0"/>
        <v>13</v>
      </c>
      <c r="S6">
        <f>F18+R6</f>
        <v>26</v>
      </c>
    </row>
    <row r="7" spans="1:19" x14ac:dyDescent="0.25">
      <c r="A7" s="58" t="str">
        <f>Spelerslijst!C8</f>
        <v>speler 6</v>
      </c>
      <c r="B7" s="60">
        <v>44375</v>
      </c>
      <c r="C7" s="60">
        <v>44385</v>
      </c>
      <c r="D7" s="60">
        <v>44463</v>
      </c>
      <c r="E7" s="60">
        <v>44361</v>
      </c>
      <c r="F7" s="60">
        <v>44396</v>
      </c>
      <c r="G7" s="60" t="s">
        <v>34</v>
      </c>
      <c r="H7" s="60">
        <v>44392</v>
      </c>
      <c r="I7" s="60">
        <v>44381</v>
      </c>
      <c r="J7" s="60">
        <v>44357</v>
      </c>
      <c r="K7" s="60">
        <v>44368</v>
      </c>
      <c r="L7" s="60">
        <v>44389</v>
      </c>
      <c r="M7" s="60"/>
      <c r="N7" s="60">
        <v>44456</v>
      </c>
      <c r="O7" s="60">
        <v>44477</v>
      </c>
      <c r="P7" s="60">
        <v>44474</v>
      </c>
      <c r="Q7" s="60">
        <v>44481</v>
      </c>
      <c r="R7" s="32">
        <f t="shared" si="0"/>
        <v>14</v>
      </c>
      <c r="S7">
        <f>G18+R7</f>
        <v>28</v>
      </c>
    </row>
    <row r="8" spans="1:19" x14ac:dyDescent="0.25">
      <c r="A8" s="58" t="str">
        <f>Spelerslijst!C9</f>
        <v>speler 7</v>
      </c>
      <c r="B8" s="60">
        <v>44357</v>
      </c>
      <c r="C8" s="60">
        <v>44385</v>
      </c>
      <c r="D8" s="60">
        <v>44368</v>
      </c>
      <c r="E8" s="60">
        <v>44381</v>
      </c>
      <c r="F8" s="60">
        <v>44396</v>
      </c>
      <c r="G8" s="60">
        <v>44392</v>
      </c>
      <c r="H8" s="60" t="s">
        <v>34</v>
      </c>
      <c r="I8" s="60">
        <v>44378</v>
      </c>
      <c r="J8" s="60">
        <v>44396</v>
      </c>
      <c r="K8" s="60"/>
      <c r="L8" s="60"/>
      <c r="M8" s="60">
        <v>44470</v>
      </c>
      <c r="N8" s="60">
        <v>44470</v>
      </c>
      <c r="O8" s="60">
        <v>44477</v>
      </c>
      <c r="P8" s="60">
        <v>44361</v>
      </c>
      <c r="Q8" s="60">
        <v>44371</v>
      </c>
      <c r="R8" s="32">
        <f t="shared" si="0"/>
        <v>13</v>
      </c>
      <c r="S8">
        <f>H18+R8</f>
        <v>26</v>
      </c>
    </row>
    <row r="9" spans="1:19" x14ac:dyDescent="0.25">
      <c r="A9" s="58" t="str">
        <f>Spelerslijst!C10</f>
        <v>speler 8</v>
      </c>
      <c r="B9" s="60">
        <v>44368</v>
      </c>
      <c r="C9" s="60"/>
      <c r="D9" s="60">
        <v>44385</v>
      </c>
      <c r="E9" s="60">
        <v>44381</v>
      </c>
      <c r="F9" s="60">
        <v>44361</v>
      </c>
      <c r="G9" s="60">
        <v>44381</v>
      </c>
      <c r="H9" s="60">
        <v>44378</v>
      </c>
      <c r="I9" s="60" t="s">
        <v>34</v>
      </c>
      <c r="J9" s="60"/>
      <c r="K9" s="60"/>
      <c r="L9" s="60">
        <v>44456</v>
      </c>
      <c r="M9" s="60">
        <v>44456</v>
      </c>
      <c r="N9" s="60">
        <v>44357</v>
      </c>
      <c r="O9" s="60">
        <v>44361</v>
      </c>
      <c r="P9" s="60">
        <v>44371</v>
      </c>
      <c r="Q9" s="60">
        <v>44378</v>
      </c>
      <c r="R9" s="32">
        <f t="shared" si="0"/>
        <v>12</v>
      </c>
      <c r="S9">
        <f>I18+R9</f>
        <v>24</v>
      </c>
    </row>
    <row r="10" spans="1:19" x14ac:dyDescent="0.25">
      <c r="A10" s="58" t="str">
        <f>Spelerslijst!C11</f>
        <v>speler 9</v>
      </c>
      <c r="B10" s="60">
        <v>44378</v>
      </c>
      <c r="C10" s="60"/>
      <c r="D10" s="60">
        <v>44392</v>
      </c>
      <c r="E10" s="60">
        <v>44389</v>
      </c>
      <c r="F10" s="60">
        <v>44381</v>
      </c>
      <c r="G10" s="60">
        <v>44357</v>
      </c>
      <c r="H10" s="60">
        <v>44396</v>
      </c>
      <c r="I10" s="60"/>
      <c r="J10" s="60" t="s">
        <v>34</v>
      </c>
      <c r="K10" s="60">
        <v>44456</v>
      </c>
      <c r="L10" s="60">
        <v>44456</v>
      </c>
      <c r="M10" s="60">
        <v>44470</v>
      </c>
      <c r="N10" s="60">
        <v>44368</v>
      </c>
      <c r="O10" s="60">
        <v>44371</v>
      </c>
      <c r="P10" s="60">
        <v>44375</v>
      </c>
      <c r="Q10" s="60">
        <v>44364</v>
      </c>
      <c r="R10" s="32">
        <f t="shared" si="0"/>
        <v>13</v>
      </c>
      <c r="S10">
        <f>J18+R10</f>
        <v>26</v>
      </c>
    </row>
    <row r="11" spans="1:19" x14ac:dyDescent="0.25">
      <c r="A11" s="58" t="str">
        <f>Spelerslijst!C12</f>
        <v>speler 10</v>
      </c>
      <c r="B11" s="60">
        <v>44381</v>
      </c>
      <c r="C11" s="60">
        <v>44392</v>
      </c>
      <c r="D11" s="60">
        <v>44357</v>
      </c>
      <c r="E11" s="60">
        <v>44375</v>
      </c>
      <c r="F11" s="60"/>
      <c r="G11" s="60">
        <v>44368</v>
      </c>
      <c r="H11" s="60"/>
      <c r="I11" s="60"/>
      <c r="J11" s="60">
        <v>44456</v>
      </c>
      <c r="K11" s="60" t="s">
        <v>34</v>
      </c>
      <c r="L11" s="60">
        <v>44470</v>
      </c>
      <c r="M11" s="60">
        <v>44474</v>
      </c>
      <c r="N11" s="60">
        <v>44361</v>
      </c>
      <c r="O11" s="60">
        <v>44364</v>
      </c>
      <c r="P11" s="60">
        <v>44378</v>
      </c>
      <c r="Q11" s="60">
        <v>44389</v>
      </c>
      <c r="R11" s="32">
        <f t="shared" si="0"/>
        <v>12</v>
      </c>
      <c r="S11">
        <f>K18+R11</f>
        <v>24</v>
      </c>
    </row>
    <row r="12" spans="1:19" x14ac:dyDescent="0.25">
      <c r="A12" s="58" t="str">
        <f>Spelerslijst!C13</f>
        <v>speler 11</v>
      </c>
      <c r="B12" s="60">
        <v>44381</v>
      </c>
      <c r="C12" s="60">
        <v>44364</v>
      </c>
      <c r="D12" s="60">
        <v>44371</v>
      </c>
      <c r="E12" s="60"/>
      <c r="F12" s="60">
        <v>44385</v>
      </c>
      <c r="G12" s="60">
        <v>44389</v>
      </c>
      <c r="H12" s="60"/>
      <c r="I12" s="60">
        <v>44456</v>
      </c>
      <c r="J12" s="60">
        <v>44456</v>
      </c>
      <c r="K12" s="60">
        <v>44470</v>
      </c>
      <c r="L12" s="60" t="s">
        <v>34</v>
      </c>
      <c r="M12" s="60">
        <v>44361</v>
      </c>
      <c r="N12" s="60">
        <v>44477</v>
      </c>
      <c r="O12" s="60">
        <v>44378</v>
      </c>
      <c r="P12" s="60"/>
      <c r="Q12" s="60">
        <v>44375</v>
      </c>
      <c r="R12" s="32">
        <f t="shared" si="0"/>
        <v>12</v>
      </c>
      <c r="S12">
        <f>L18+R12</f>
        <v>24</v>
      </c>
    </row>
    <row r="13" spans="1:19" x14ac:dyDescent="0.25">
      <c r="A13" s="58" t="str">
        <f>Spelerslijst!C14</f>
        <v>speler 12</v>
      </c>
      <c r="B13" s="60">
        <v>44389</v>
      </c>
      <c r="C13" s="60">
        <v>44371</v>
      </c>
      <c r="D13" s="60">
        <v>44389</v>
      </c>
      <c r="E13" s="60"/>
      <c r="F13" s="60"/>
      <c r="G13" s="60"/>
      <c r="H13" s="60">
        <v>44470</v>
      </c>
      <c r="I13" s="60">
        <v>44456</v>
      </c>
      <c r="J13" s="60">
        <v>44470</v>
      </c>
      <c r="K13" s="60">
        <v>44474</v>
      </c>
      <c r="L13" s="60">
        <v>44361</v>
      </c>
      <c r="M13" s="60" t="s">
        <v>34</v>
      </c>
      <c r="N13" s="60">
        <v>44375</v>
      </c>
      <c r="O13" s="60">
        <v>44381</v>
      </c>
      <c r="P13" s="60">
        <v>44368</v>
      </c>
      <c r="Q13" s="60">
        <v>44389</v>
      </c>
      <c r="R13" s="32">
        <f t="shared" si="0"/>
        <v>12</v>
      </c>
      <c r="S13">
        <f>M18+R13</f>
        <v>24</v>
      </c>
    </row>
    <row r="14" spans="1:19" x14ac:dyDescent="0.25">
      <c r="A14" s="58" t="str">
        <f>Spelerslijst!C16</f>
        <v>speler 13</v>
      </c>
      <c r="B14" s="60">
        <v>44392</v>
      </c>
      <c r="C14" s="60">
        <v>44378</v>
      </c>
      <c r="D14" s="60"/>
      <c r="E14" s="60">
        <v>44385</v>
      </c>
      <c r="F14" s="60">
        <v>44449</v>
      </c>
      <c r="G14" s="60">
        <v>44456</v>
      </c>
      <c r="H14" s="60">
        <v>44470</v>
      </c>
      <c r="I14" s="60">
        <v>44357</v>
      </c>
      <c r="J14" s="60">
        <v>44368</v>
      </c>
      <c r="K14" s="60">
        <v>44361</v>
      </c>
      <c r="L14" s="60">
        <v>44477</v>
      </c>
      <c r="M14" s="60">
        <v>44375</v>
      </c>
      <c r="N14" s="60" t="s">
        <v>34</v>
      </c>
      <c r="O14" s="60">
        <v>44389</v>
      </c>
      <c r="P14" s="60">
        <v>44385</v>
      </c>
      <c r="Q14" s="60">
        <v>44396</v>
      </c>
      <c r="R14" s="32">
        <f t="shared" si="0"/>
        <v>14</v>
      </c>
      <c r="S14">
        <f>N18+R14</f>
        <v>28</v>
      </c>
    </row>
    <row r="15" spans="1:19" x14ac:dyDescent="0.25">
      <c r="A15" s="58" t="str">
        <f>Spelerslijst!C17</f>
        <v>speler 14</v>
      </c>
      <c r="B15" s="60">
        <v>44392</v>
      </c>
      <c r="C15" s="60"/>
      <c r="D15" s="60">
        <v>44392</v>
      </c>
      <c r="E15" s="60">
        <v>44449</v>
      </c>
      <c r="F15" s="60">
        <v>44449</v>
      </c>
      <c r="G15" s="60">
        <v>44477</v>
      </c>
      <c r="H15" s="60">
        <v>44477</v>
      </c>
      <c r="I15" s="60">
        <v>44361</v>
      </c>
      <c r="J15" s="60">
        <v>44371</v>
      </c>
      <c r="K15" s="60">
        <v>44364</v>
      </c>
      <c r="L15" s="60">
        <v>44378</v>
      </c>
      <c r="M15" s="60">
        <v>44381</v>
      </c>
      <c r="N15" s="60">
        <v>44389</v>
      </c>
      <c r="O15" s="60" t="s">
        <v>34</v>
      </c>
      <c r="P15" s="60">
        <v>44396</v>
      </c>
      <c r="Q15" s="60"/>
      <c r="R15" s="32">
        <f t="shared" si="0"/>
        <v>13</v>
      </c>
      <c r="S15">
        <f>O18+R15</f>
        <v>26</v>
      </c>
    </row>
    <row r="16" spans="1:19" x14ac:dyDescent="0.25">
      <c r="A16" s="58" t="str">
        <f>Spelerslijst!C18</f>
        <v>speler 15</v>
      </c>
      <c r="B16" s="60"/>
      <c r="C16" s="60"/>
      <c r="D16" s="60">
        <v>44449</v>
      </c>
      <c r="E16" s="60">
        <v>44463</v>
      </c>
      <c r="F16" s="60">
        <v>44474</v>
      </c>
      <c r="G16" s="60">
        <v>44474</v>
      </c>
      <c r="H16" s="60">
        <v>44361</v>
      </c>
      <c r="I16" s="60">
        <v>44371</v>
      </c>
      <c r="J16" s="60">
        <v>44375</v>
      </c>
      <c r="K16" s="60">
        <v>44378</v>
      </c>
      <c r="L16" s="60"/>
      <c r="M16" s="60">
        <v>44368</v>
      </c>
      <c r="N16" s="60">
        <v>44385</v>
      </c>
      <c r="O16" s="60">
        <v>44396</v>
      </c>
      <c r="P16" s="60" t="s">
        <v>34</v>
      </c>
      <c r="Q16" s="60">
        <v>44375</v>
      </c>
      <c r="R16" s="32">
        <f t="shared" si="0"/>
        <v>12</v>
      </c>
      <c r="S16">
        <f>P18+R16</f>
        <v>24</v>
      </c>
    </row>
    <row r="17" spans="1:19" x14ac:dyDescent="0.25">
      <c r="A17" s="58" t="str">
        <f>Spelerslijst!C19</f>
        <v>speler 16</v>
      </c>
      <c r="B17" s="60">
        <v>44396</v>
      </c>
      <c r="C17" s="60">
        <v>44449</v>
      </c>
      <c r="D17" s="60">
        <v>44463</v>
      </c>
      <c r="E17" s="60">
        <v>44463</v>
      </c>
      <c r="F17" s="60">
        <v>44357</v>
      </c>
      <c r="G17" s="60">
        <v>44481</v>
      </c>
      <c r="H17" s="60">
        <v>44371</v>
      </c>
      <c r="I17" s="60">
        <v>44378</v>
      </c>
      <c r="J17" s="60">
        <v>44364</v>
      </c>
      <c r="K17" s="60">
        <v>44389</v>
      </c>
      <c r="L17" s="60">
        <v>44375</v>
      </c>
      <c r="M17" s="60">
        <v>44389</v>
      </c>
      <c r="N17" s="60">
        <v>44396</v>
      </c>
      <c r="O17" s="60"/>
      <c r="P17" s="60">
        <v>44375</v>
      </c>
      <c r="Q17" s="60" t="s">
        <v>34</v>
      </c>
      <c r="R17" s="32">
        <f t="shared" si="0"/>
        <v>14</v>
      </c>
      <c r="S17">
        <f>Q18+R17</f>
        <v>28</v>
      </c>
    </row>
    <row r="18" spans="1:19" x14ac:dyDescent="0.25">
      <c r="B18" s="61">
        <f>(COUNTA(B2:B17))-1</f>
        <v>14</v>
      </c>
      <c r="C18" s="61">
        <f t="shared" ref="C18:Q18" si="1">(COUNTA(C2:C17))-1</f>
        <v>11</v>
      </c>
      <c r="D18" s="61">
        <f t="shared" si="1"/>
        <v>14</v>
      </c>
      <c r="E18" s="61">
        <f t="shared" si="1"/>
        <v>13</v>
      </c>
      <c r="F18" s="61">
        <f t="shared" si="1"/>
        <v>13</v>
      </c>
      <c r="G18" s="61">
        <f t="shared" si="1"/>
        <v>14</v>
      </c>
      <c r="H18" s="61">
        <f t="shared" si="1"/>
        <v>13</v>
      </c>
      <c r="I18" s="61">
        <f t="shared" si="1"/>
        <v>12</v>
      </c>
      <c r="J18" s="61">
        <f t="shared" si="1"/>
        <v>13</v>
      </c>
      <c r="K18" s="61">
        <f t="shared" si="1"/>
        <v>12</v>
      </c>
      <c r="L18" s="61">
        <f t="shared" si="1"/>
        <v>12</v>
      </c>
      <c r="M18" s="61">
        <f t="shared" si="1"/>
        <v>12</v>
      </c>
      <c r="N18" s="61">
        <f t="shared" si="1"/>
        <v>14</v>
      </c>
      <c r="O18" s="61">
        <f t="shared" si="1"/>
        <v>13</v>
      </c>
      <c r="P18" s="61">
        <f t="shared" si="1"/>
        <v>12</v>
      </c>
      <c r="Q18" s="61">
        <f t="shared" si="1"/>
        <v>14</v>
      </c>
    </row>
    <row r="20" spans="1:19" x14ac:dyDescent="0.25">
      <c r="F20" s="62" t="s">
        <v>219</v>
      </c>
      <c r="K20" s="61">
        <f>(COUNTA(B2:Q17)-16)/2</f>
        <v>103</v>
      </c>
      <c r="R20">
        <f>SUM(R2:R19)/2</f>
        <v>103</v>
      </c>
    </row>
    <row r="21" spans="1:19" x14ac:dyDescent="0.25">
      <c r="F21" s="62" t="s">
        <v>220</v>
      </c>
      <c r="K21" s="61">
        <f>COUNTBLANK(B2:Q17)/2</f>
        <v>17</v>
      </c>
    </row>
  </sheetData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18 spelers</vt:lpstr>
      <vt:lpstr>gespeeld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Henk Veneman</cp:lastModifiedBy>
  <cp:lastPrinted>2021-07-20T07:49:22Z</cp:lastPrinted>
  <dcterms:created xsi:type="dcterms:W3CDTF">2016-11-23T19:27:34Z</dcterms:created>
  <dcterms:modified xsi:type="dcterms:W3CDTF">2021-07-23T10:58:24Z</dcterms:modified>
</cp:coreProperties>
</file>